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316" documentId="11_0B5A1391F5CC5DCA0CFF09CEEE7A53BB31152E12" xr6:coauthVersionLast="47" xr6:coauthVersionMax="47" xr10:uidLastSave="{A810757D-668E-48FD-BF1E-30A29A6AD5BA}"/>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Tabla_386053" sheetId="6" r:id="rId6"/>
    <sheet name="Tabla_386054" sheetId="7" r:id="rId7"/>
  </sheets>
  <definedNames>
    <definedName name="Hidden_13">Hidden_1!$A$1:$A$11</definedName>
    <definedName name="Hidden_211">Hidden_2!$A$1:$A$3</definedName>
    <definedName name="Hidden_312">Hidden_3!$A$1:$A$2</definedName>
    <definedName name="Hidden_41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01" i="1" l="1"/>
  <c r="AE414" i="1"/>
  <c r="AE413" i="1"/>
  <c r="AE412" i="1"/>
  <c r="AE411" i="1"/>
  <c r="AE410" i="1"/>
  <c r="AE409" i="1"/>
  <c r="AE408" i="1"/>
  <c r="AE407" i="1"/>
  <c r="AE406" i="1"/>
  <c r="AE405" i="1"/>
  <c r="AE404" i="1"/>
  <c r="AE403" i="1"/>
  <c r="AE402" i="1"/>
  <c r="AE401" i="1"/>
  <c r="AE400" i="1"/>
  <c r="AE394" i="1"/>
  <c r="AE392" i="1"/>
  <c r="AE391" i="1"/>
  <c r="AE390" i="1"/>
  <c r="AE386" i="1"/>
  <c r="AE384" i="1"/>
  <c r="AE383" i="1"/>
  <c r="AE382" i="1"/>
  <c r="AE381" i="1"/>
  <c r="AE380" i="1"/>
  <c r="AE379" i="1"/>
  <c r="AE378" i="1"/>
  <c r="AE377" i="1"/>
  <c r="AE376" i="1"/>
  <c r="AE375" i="1"/>
  <c r="AE374" i="1"/>
  <c r="AE373" i="1"/>
  <c r="AE372" i="1"/>
  <c r="AE371" i="1"/>
  <c r="AE370" i="1"/>
  <c r="AE369" i="1"/>
  <c r="AE368" i="1"/>
  <c r="AE366" i="1"/>
  <c r="AE365" i="1"/>
  <c r="AE364" i="1"/>
  <c r="AE362" i="1"/>
  <c r="AE361" i="1"/>
  <c r="AE359" i="1"/>
  <c r="AE357" i="1"/>
  <c r="AE355" i="1"/>
  <c r="AE354" i="1"/>
  <c r="AE353" i="1"/>
  <c r="AE351" i="1"/>
  <c r="AE350" i="1"/>
  <c r="AE349" i="1"/>
  <c r="AE346" i="1"/>
  <c r="AE344" i="1"/>
  <c r="AE343" i="1"/>
  <c r="AE342" i="1"/>
  <c r="AE341" i="1"/>
  <c r="AE340" i="1"/>
  <c r="AE339" i="1"/>
  <c r="AE338" i="1"/>
  <c r="AE337" i="1"/>
  <c r="AE336" i="1"/>
  <c r="AE335" i="1"/>
  <c r="AE334" i="1"/>
  <c r="AE333" i="1"/>
  <c r="AE332" i="1"/>
  <c r="AE331" i="1"/>
  <c r="AE330" i="1"/>
  <c r="AE323" i="1"/>
  <c r="AE322" i="1"/>
  <c r="AE321" i="1"/>
  <c r="AE320" i="1"/>
  <c r="AE319" i="1"/>
  <c r="AE318" i="1"/>
  <c r="AE317" i="1"/>
  <c r="AE316" i="1"/>
  <c r="AE315" i="1"/>
  <c r="AE314" i="1"/>
  <c r="AE313" i="1"/>
  <c r="AE312" i="1"/>
  <c r="AE311" i="1"/>
  <c r="AE306" i="1"/>
  <c r="AE305" i="1"/>
  <c r="AE304" i="1"/>
  <c r="AE300" i="1"/>
  <c r="AE299" i="1"/>
  <c r="AE298" i="1"/>
  <c r="AE293" i="1"/>
  <c r="AE292" i="1"/>
  <c r="AE291" i="1"/>
  <c r="AE290" i="1"/>
  <c r="AE289" i="1"/>
  <c r="AE288" i="1"/>
  <c r="AE287" i="1"/>
  <c r="AE286" i="1"/>
  <c r="AE284" i="1"/>
  <c r="AE283" i="1"/>
  <c r="AE281" i="1"/>
  <c r="AE280" i="1"/>
  <c r="AE279" i="1"/>
  <c r="AE278" i="1"/>
  <c r="AE277" i="1"/>
  <c r="AE276" i="1"/>
  <c r="AE275" i="1"/>
  <c r="AE274" i="1"/>
  <c r="AE273" i="1"/>
  <c r="AE272" i="1"/>
  <c r="AE271" i="1"/>
  <c r="AE270" i="1"/>
  <c r="AE269" i="1"/>
  <c r="AE267" i="1"/>
  <c r="AE266" i="1"/>
  <c r="AE265" i="1"/>
  <c r="AE263" i="1"/>
  <c r="AE262" i="1"/>
  <c r="AE261" i="1"/>
  <c r="AE260" i="1"/>
  <c r="AE259" i="1"/>
  <c r="AE257" i="1"/>
  <c r="AE256" i="1"/>
  <c r="AE255" i="1"/>
  <c r="AE253" i="1"/>
  <c r="AE252" i="1"/>
  <c r="AE251" i="1"/>
  <c r="AE250" i="1"/>
  <c r="AE249" i="1"/>
  <c r="AE248" i="1"/>
  <c r="AE247" i="1"/>
  <c r="AE246" i="1"/>
  <c r="AE245" i="1"/>
  <c r="AE244" i="1"/>
  <c r="AE243" i="1"/>
  <c r="AE242" i="1"/>
  <c r="AE241" i="1"/>
  <c r="AE240" i="1"/>
  <c r="AE239" i="1"/>
  <c r="AE238" i="1"/>
  <c r="AE237" i="1"/>
  <c r="AE236" i="1"/>
  <c r="AE235" i="1"/>
  <c r="AE234" i="1"/>
  <c r="AE233" i="1"/>
  <c r="AE232" i="1"/>
  <c r="AE221" i="1"/>
  <c r="AE220" i="1"/>
  <c r="AE219" i="1"/>
  <c r="AE218" i="1"/>
  <c r="AE215" i="1"/>
  <c r="AE213" i="1"/>
  <c r="AE212" i="1"/>
  <c r="AE200" i="1"/>
  <c r="AE197" i="1"/>
  <c r="AE194" i="1"/>
  <c r="AE192" i="1"/>
  <c r="AE191" i="1"/>
  <c r="AE190" i="1"/>
  <c r="AE189" i="1"/>
  <c r="AE188" i="1"/>
  <c r="AE187" i="1"/>
  <c r="AE186" i="1"/>
  <c r="AE185" i="1"/>
  <c r="AE184" i="1"/>
  <c r="AE183" i="1"/>
  <c r="AE182" i="1"/>
  <c r="AE181" i="1"/>
  <c r="AE180" i="1"/>
  <c r="AE179" i="1"/>
  <c r="AE178" i="1"/>
  <c r="AE177" i="1"/>
  <c r="AE176" i="1"/>
  <c r="AE175" i="1"/>
  <c r="AE174" i="1"/>
  <c r="AE173" i="1"/>
  <c r="AE164" i="1"/>
  <c r="AE162" i="1"/>
  <c r="AE159" i="1"/>
  <c r="AE158" i="1"/>
  <c r="AE157" i="1"/>
  <c r="AE153" i="1"/>
  <c r="AE151" i="1"/>
  <c r="AE148" i="1"/>
  <c r="AE146" i="1"/>
  <c r="AE144" i="1"/>
  <c r="AE140" i="1"/>
  <c r="AE139" i="1"/>
  <c r="AE138" i="1"/>
  <c r="AE137" i="1"/>
  <c r="AE136" i="1"/>
  <c r="AE135" i="1"/>
  <c r="AE134" i="1"/>
  <c r="AE133" i="1"/>
  <c r="AE132" i="1"/>
  <c r="AE129" i="1"/>
  <c r="AE128" i="1"/>
  <c r="AE127" i="1"/>
  <c r="AE124" i="1"/>
  <c r="AE115" i="1"/>
  <c r="AE114" i="1"/>
  <c r="AE113" i="1"/>
  <c r="AE112" i="1"/>
  <c r="AE111" i="1"/>
  <c r="AE110" i="1"/>
  <c r="AE109" i="1"/>
  <c r="AE108" i="1"/>
  <c r="AE107" i="1"/>
  <c r="AE106" i="1"/>
  <c r="AE105" i="1"/>
  <c r="AE104" i="1"/>
  <c r="AE103" i="1"/>
  <c r="AE102" i="1"/>
  <c r="AE94" i="1"/>
  <c r="AE91" i="1"/>
  <c r="AE90" i="1"/>
  <c r="AE88" i="1"/>
  <c r="AE87" i="1"/>
  <c r="AE86" i="1"/>
  <c r="AE84" i="1"/>
  <c r="AE83" i="1"/>
  <c r="AE82" i="1"/>
  <c r="AE81" i="1"/>
  <c r="AE80" i="1"/>
  <c r="AE79" i="1"/>
  <c r="AE78" i="1"/>
  <c r="AE77" i="1"/>
  <c r="AE76" i="1"/>
  <c r="AE75" i="1"/>
  <c r="AE74" i="1"/>
  <c r="AE73" i="1"/>
  <c r="AE72" i="1"/>
  <c r="AE71" i="1"/>
  <c r="AE70" i="1"/>
  <c r="AE69" i="1"/>
  <c r="AE68" i="1"/>
  <c r="AE67" i="1"/>
  <c r="AE66" i="1"/>
  <c r="AE65" i="1"/>
  <c r="AE64" i="1"/>
  <c r="AE50" i="1"/>
  <c r="AE47" i="1"/>
  <c r="AE46" i="1"/>
  <c r="AE41" i="1"/>
  <c r="AE40" i="1"/>
  <c r="AE38" i="1"/>
  <c r="AE35" i="1"/>
  <c r="AE34" i="1"/>
  <c r="AE31" i="1"/>
  <c r="AE30" i="1"/>
  <c r="AE29" i="1"/>
  <c r="AE28" i="1"/>
  <c r="AE27" i="1"/>
  <c r="AE26" i="1"/>
  <c r="AE25" i="1"/>
  <c r="AE24" i="1"/>
  <c r="AE23" i="1"/>
  <c r="AE22" i="1"/>
  <c r="AE21" i="1"/>
  <c r="AE20" i="1"/>
  <c r="AE19" i="1"/>
  <c r="AE18" i="1"/>
  <c r="AE17" i="1"/>
  <c r="AE16" i="1"/>
  <c r="AE15" i="1"/>
  <c r="AE14" i="1"/>
  <c r="AE13" i="1"/>
  <c r="AE12" i="1"/>
  <c r="B411" i="7"/>
  <c r="B410" i="7"/>
  <c r="B409" i="7"/>
  <c r="B408" i="7"/>
  <c r="B407" i="7"/>
  <c r="B406" i="7"/>
  <c r="B405" i="7"/>
  <c r="B404" i="7"/>
  <c r="B403" i="7"/>
  <c r="B402" i="7"/>
  <c r="B401" i="7"/>
  <c r="B400" i="7"/>
  <c r="B399" i="7"/>
  <c r="B398" i="7"/>
  <c r="B397" i="7"/>
  <c r="B396" i="7"/>
  <c r="B395" i="7"/>
  <c r="B394" i="7"/>
  <c r="B393" i="7"/>
  <c r="B392" i="7"/>
  <c r="B391" i="7"/>
  <c r="B390" i="7"/>
  <c r="B389" i="7"/>
  <c r="B388" i="7"/>
  <c r="B387" i="7"/>
  <c r="B386" i="7"/>
  <c r="B385" i="7"/>
  <c r="B384" i="7"/>
  <c r="B383" i="7"/>
  <c r="B382" i="7"/>
  <c r="B381" i="7"/>
  <c r="B380" i="7"/>
  <c r="B379" i="7"/>
  <c r="B378" i="7"/>
  <c r="B377" i="7"/>
  <c r="B376" i="7"/>
  <c r="B375" i="7"/>
  <c r="B374" i="7"/>
  <c r="B373" i="7"/>
  <c r="B372" i="7"/>
  <c r="B371" i="7"/>
  <c r="B370" i="7"/>
  <c r="B369" i="7"/>
  <c r="B368" i="7"/>
  <c r="B367" i="7"/>
  <c r="B366" i="7"/>
  <c r="B365" i="7"/>
  <c r="B364" i="7"/>
  <c r="B363" i="7"/>
  <c r="B362" i="7"/>
  <c r="B361" i="7"/>
  <c r="B360" i="7"/>
  <c r="B359" i="7"/>
  <c r="B358" i="7"/>
  <c r="B357" i="7"/>
  <c r="B356" i="7"/>
  <c r="B355" i="7"/>
  <c r="B354" i="7"/>
  <c r="B353" i="7"/>
  <c r="B352" i="7"/>
  <c r="B351" i="7"/>
  <c r="B350" i="7"/>
  <c r="B349" i="7"/>
  <c r="B348" i="7"/>
  <c r="B347" i="7"/>
  <c r="B346" i="7"/>
  <c r="B345" i="7"/>
  <c r="B344" i="7"/>
  <c r="B343" i="7"/>
  <c r="B342" i="7"/>
  <c r="B341" i="7"/>
  <c r="B340" i="7"/>
  <c r="B339" i="7"/>
  <c r="B338" i="7"/>
  <c r="B337" i="7"/>
  <c r="B336" i="7"/>
  <c r="B335" i="7"/>
  <c r="B334" i="7"/>
  <c r="B333" i="7"/>
  <c r="B332" i="7"/>
  <c r="B331" i="7"/>
  <c r="B330" i="7"/>
  <c r="B329" i="7"/>
  <c r="B328" i="7"/>
  <c r="B327" i="7"/>
  <c r="B326" i="7"/>
  <c r="B325" i="7"/>
  <c r="B324" i="7"/>
  <c r="B323" i="7"/>
  <c r="B322" i="7"/>
  <c r="B321" i="7"/>
  <c r="B320" i="7"/>
  <c r="B319" i="7"/>
  <c r="B318" i="7"/>
  <c r="B317" i="7"/>
  <c r="B316" i="7"/>
  <c r="B315" i="7"/>
  <c r="B314" i="7"/>
  <c r="B313" i="7"/>
  <c r="B312" i="7"/>
  <c r="B311" i="7"/>
  <c r="B310" i="7"/>
  <c r="B309" i="7"/>
  <c r="B308" i="7"/>
  <c r="B307" i="7"/>
  <c r="B306" i="7"/>
  <c r="B305" i="7"/>
  <c r="B304" i="7"/>
  <c r="B303" i="7"/>
  <c r="B302" i="7"/>
  <c r="B301" i="7"/>
  <c r="B300" i="7"/>
  <c r="B299" i="7"/>
  <c r="B298" i="7"/>
  <c r="B297" i="7"/>
  <c r="B296" i="7"/>
  <c r="B295" i="7"/>
  <c r="B294" i="7"/>
  <c r="B293" i="7"/>
  <c r="B292" i="7"/>
  <c r="B291" i="7"/>
  <c r="B290" i="7"/>
  <c r="B289" i="7"/>
  <c r="B288" i="7"/>
  <c r="B287" i="7"/>
  <c r="B286" i="7"/>
  <c r="B285" i="7"/>
  <c r="B284" i="7"/>
  <c r="B283" i="7"/>
  <c r="B282" i="7"/>
  <c r="B281" i="7"/>
  <c r="B280" i="7"/>
  <c r="B279" i="7"/>
  <c r="B278" i="7"/>
  <c r="B277" i="7"/>
  <c r="B276" i="7"/>
  <c r="B275" i="7"/>
  <c r="B274" i="7"/>
  <c r="B273" i="7"/>
  <c r="B272" i="7"/>
  <c r="B271" i="7"/>
  <c r="B270" i="7"/>
  <c r="B269" i="7"/>
  <c r="B268" i="7"/>
  <c r="B267" i="7"/>
  <c r="B266" i="7"/>
  <c r="B265" i="7"/>
  <c r="B264" i="7"/>
  <c r="B263" i="7"/>
  <c r="B262" i="7"/>
  <c r="B261" i="7"/>
  <c r="B260" i="7"/>
  <c r="B259" i="7"/>
  <c r="B258" i="7"/>
  <c r="B257" i="7"/>
  <c r="B256" i="7"/>
  <c r="B255" i="7"/>
  <c r="B254" i="7"/>
  <c r="B253" i="7"/>
  <c r="B252" i="7"/>
  <c r="B251" i="7"/>
  <c r="B250" i="7"/>
  <c r="B249" i="7"/>
  <c r="B248" i="7"/>
  <c r="B247" i="7"/>
  <c r="B246" i="7"/>
  <c r="B245" i="7"/>
  <c r="B244" i="7"/>
  <c r="B243" i="7"/>
  <c r="B242" i="7"/>
  <c r="B241" i="7"/>
  <c r="B240" i="7"/>
  <c r="B239" i="7"/>
  <c r="B238" i="7"/>
  <c r="B237" i="7"/>
  <c r="B236" i="7"/>
  <c r="B235" i="7"/>
  <c r="B234" i="7"/>
  <c r="B233" i="7"/>
  <c r="B232" i="7"/>
  <c r="B231" i="7"/>
  <c r="B230" i="7"/>
  <c r="B229" i="7"/>
  <c r="B228" i="7"/>
  <c r="B227" i="7"/>
  <c r="B226" i="7"/>
  <c r="B225" i="7"/>
  <c r="B224" i="7"/>
  <c r="B223" i="7"/>
  <c r="B222" i="7"/>
  <c r="B221" i="7"/>
  <c r="B220" i="7"/>
  <c r="B219" i="7"/>
  <c r="B218" i="7"/>
  <c r="B217" i="7"/>
  <c r="B216" i="7"/>
  <c r="B215" i="7"/>
  <c r="B214" i="7"/>
  <c r="B213" i="7"/>
  <c r="B212" i="7"/>
  <c r="B211" i="7"/>
  <c r="B210" i="7"/>
  <c r="B209" i="7"/>
  <c r="B208" i="7"/>
  <c r="B207" i="7"/>
  <c r="B206" i="7"/>
  <c r="B205" i="7"/>
  <c r="B204" i="7"/>
  <c r="B203" i="7"/>
  <c r="B202" i="7"/>
  <c r="B201" i="7"/>
  <c r="B200" i="7"/>
  <c r="B199" i="7"/>
  <c r="B198" i="7"/>
  <c r="B197" i="7"/>
  <c r="B196" i="7"/>
  <c r="B195" i="7"/>
  <c r="B194" i="7"/>
  <c r="B193" i="7"/>
  <c r="B192" i="7"/>
  <c r="B191" i="7"/>
  <c r="B190" i="7"/>
  <c r="B189" i="7"/>
  <c r="B188" i="7"/>
  <c r="B187" i="7"/>
  <c r="B186" i="7"/>
  <c r="B185" i="7"/>
  <c r="B184" i="7"/>
  <c r="B183" i="7"/>
  <c r="B182" i="7"/>
  <c r="B181" i="7"/>
  <c r="B180" i="7"/>
  <c r="B179" i="7"/>
  <c r="B178" i="7"/>
  <c r="B177" i="7"/>
  <c r="B176" i="7"/>
  <c r="B175" i="7"/>
  <c r="B174" i="7"/>
  <c r="B173" i="7"/>
  <c r="B172" i="7"/>
  <c r="B171" i="7"/>
  <c r="B170" i="7"/>
  <c r="B169" i="7"/>
  <c r="B168" i="7"/>
  <c r="B167" i="7"/>
  <c r="B166" i="7"/>
  <c r="B165" i="7"/>
  <c r="B164" i="7"/>
  <c r="B163" i="7"/>
  <c r="B162" i="7"/>
  <c r="B161" i="7"/>
  <c r="B160" i="7"/>
  <c r="B159" i="7"/>
  <c r="B158" i="7"/>
  <c r="B157" i="7"/>
  <c r="B156" i="7"/>
  <c r="B155" i="7"/>
  <c r="B154" i="7"/>
  <c r="B153" i="7"/>
  <c r="B152" i="7"/>
  <c r="B151" i="7"/>
  <c r="B150" i="7"/>
  <c r="B149" i="7"/>
  <c r="B148" i="7"/>
  <c r="B147" i="7"/>
  <c r="B146" i="7"/>
  <c r="B145" i="7"/>
  <c r="B144" i="7"/>
  <c r="B143" i="7"/>
  <c r="B142" i="7"/>
  <c r="B141" i="7"/>
  <c r="B140" i="7"/>
  <c r="B139" i="7"/>
  <c r="B138" i="7"/>
  <c r="B137" i="7"/>
  <c r="B136" i="7"/>
  <c r="B135" i="7"/>
  <c r="B134" i="7"/>
  <c r="B133" i="7"/>
  <c r="B132" i="7"/>
  <c r="B131" i="7"/>
  <c r="B130" i="7"/>
  <c r="B129" i="7"/>
  <c r="B128" i="7"/>
  <c r="B127" i="7"/>
  <c r="B126" i="7"/>
  <c r="B125" i="7"/>
  <c r="B124" i="7"/>
  <c r="B123" i="7"/>
  <c r="B122" i="7"/>
  <c r="B121" i="7"/>
  <c r="B120" i="7"/>
  <c r="B119" i="7"/>
  <c r="B118" i="7"/>
  <c r="B117" i="7"/>
  <c r="B116" i="7"/>
  <c r="B115" i="7"/>
  <c r="B114" i="7"/>
  <c r="B113" i="7"/>
  <c r="B112" i="7"/>
  <c r="B111" i="7"/>
  <c r="B110" i="7"/>
  <c r="B109" i="7"/>
  <c r="B108" i="7"/>
  <c r="B107" i="7"/>
  <c r="B106" i="7"/>
  <c r="B105" i="7"/>
  <c r="B104" i="7"/>
  <c r="B103" i="7"/>
  <c r="B102" i="7"/>
  <c r="B101" i="7"/>
  <c r="B100" i="7"/>
  <c r="B99" i="7"/>
  <c r="B98" i="7"/>
  <c r="B97" i="7"/>
  <c r="B96" i="7"/>
  <c r="B95" i="7"/>
  <c r="B94" i="7"/>
  <c r="B93" i="7"/>
  <c r="B92" i="7"/>
  <c r="B91" i="7"/>
  <c r="B90" i="7"/>
  <c r="B89" i="7"/>
  <c r="B87" i="7"/>
  <c r="B86" i="7"/>
  <c r="B85" i="7"/>
  <c r="B84" i="7"/>
  <c r="B83" i="7"/>
  <c r="B82" i="7"/>
  <c r="B81" i="7"/>
  <c r="B80" i="7"/>
  <c r="B79" i="7"/>
  <c r="B78" i="7"/>
  <c r="B77" i="7"/>
  <c r="B76" i="7"/>
  <c r="B75" i="7"/>
  <c r="B74" i="7"/>
  <c r="B73" i="7"/>
  <c r="B72" i="7"/>
  <c r="B71" i="7"/>
  <c r="B70" i="7"/>
  <c r="B69" i="7"/>
  <c r="B68" i="7"/>
  <c r="B67" i="7"/>
  <c r="B66" i="7"/>
  <c r="B65" i="7"/>
  <c r="B64" i="7"/>
  <c r="B63"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 r="B13" i="7"/>
  <c r="B12" i="7"/>
  <c r="B11" i="7"/>
  <c r="B10" i="7"/>
  <c r="B9" i="7"/>
  <c r="B8" i="7"/>
  <c r="B7" i="7"/>
  <c r="B6" i="7"/>
  <c r="B5" i="7"/>
  <c r="B4" i="7"/>
</calcChain>
</file>

<file path=xl/sharedStrings.xml><?xml version="1.0" encoding="utf-8"?>
<sst xmlns="http://schemas.openxmlformats.org/spreadsheetml/2006/main" count="9518" uniqueCount="826">
  <si>
    <t>46171</t>
  </si>
  <si>
    <t>TÍTULO</t>
  </si>
  <si>
    <t>NOMBRE CORTO</t>
  </si>
  <si>
    <t>DESCRIPCIÓN</t>
  </si>
  <si>
    <t>Gastos por concepto de viáticos y representación</t>
  </si>
  <si>
    <t>LTAIPG26F1_IX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</si>
  <si>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</si>
  <si>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</si>
  <si>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</si>
  <si>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</si>
  <si>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</si>
  <si>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</si>
  <si>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</si>
  <si>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</si>
  <si>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</si>
  <si>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</si>
  <si>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</si>
  <si>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386037</t>
  </si>
  <si>
    <t>386060</t>
  </si>
  <si>
    <t>386061</t>
  </si>
  <si>
    <t>570624</t>
  </si>
  <si>
    <t>386056</t>
  </si>
  <si>
    <t>386044</t>
  </si>
  <si>
    <t>386045</t>
  </si>
  <si>
    <t>386062</t>
  </si>
  <si>
    <t>386034</t>
  </si>
  <si>
    <t>386035</t>
  </si>
  <si>
    <t>386036</t>
  </si>
  <si>
    <t>570625</t>
  </si>
  <si>
    <t>386059</t>
  </si>
  <si>
    <t>386041</t>
  </si>
  <si>
    <t>386066</t>
  </si>
  <si>
    <t>386047</t>
  </si>
  <si>
    <t>386051</t>
  </si>
  <si>
    <t>386042</t>
  </si>
  <si>
    <t>386043</t>
  </si>
  <si>
    <t>386063</t>
  </si>
  <si>
    <t>386038</t>
  </si>
  <si>
    <t>386039</t>
  </si>
  <si>
    <t>386040</t>
  </si>
  <si>
    <t>386046</t>
  </si>
  <si>
    <t>386049</t>
  </si>
  <si>
    <t>386050</t>
  </si>
  <si>
    <t>386053</t>
  </si>
  <si>
    <t>536113</t>
  </si>
  <si>
    <t>536147</t>
  </si>
  <si>
    <t>386064</t>
  </si>
  <si>
    <t>386052</t>
  </si>
  <si>
    <t>386054</t>
  </si>
  <si>
    <t>386065</t>
  </si>
  <si>
    <t>386058</t>
  </si>
  <si>
    <t>386033</t>
  </si>
  <si>
    <t>386057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</si>
  <si>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</si>
  <si>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</si>
  <si>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</si>
  <si>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</si>
  <si>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</si>
  <si>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</si>
  <si>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</si>
  <si>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</si>
  <si>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</si>
  <si>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</si>
  <si>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</si>
  <si>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</si>
  <si>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</si>
  <si>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</si>
  <si>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</si>
  <si>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</si>
  <si>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</si>
  <si>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</si>
  <si>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</si>
  <si>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</si>
  <si>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</si>
  <si>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</si>
  <si>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</si>
  <si>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</si>
  <si>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</si>
  <si>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</si>
  <si>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</si>
  <si>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Tabla_386053</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</si>
  <si>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</si>
  <si>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</si>
  <si>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</si>
  <si>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</si>
  <si>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Tabla_386054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</si>
  <si>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</si>
  <si>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</si>
  <si>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</si>
  <si>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</si>
  <si>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</si>
  <si>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</si>
  <si>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</si>
  <si>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</si>
  <si>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</si>
  <si>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</si>
  <si>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</si>
  <si>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</si>
  <si>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</si>
  <si>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</si>
  <si>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</si>
  <si>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</si>
  <si>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</si>
  <si>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</si>
  <si>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</si>
  <si>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</si>
  <si>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</si>
  <si>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</si>
  <si>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50012</t>
  </si>
  <si>
    <t>50013</t>
  </si>
  <si>
    <t>50014</t>
  </si>
  <si>
    <t>ID</t>
  </si>
  <si>
    <t>Clave de la partida de cada uno de los conceptos correspondientes</t>
  </si>
  <si>
    <t>Denominación de la partida de cada uno de los conceptos correspondientes</t>
  </si>
  <si>
    <t>Importe ejercido erogado por concepto de gastos de viáticos o gastos de representación</t>
  </si>
  <si>
    <t>50017</t>
  </si>
  <si>
    <t>Hipervínculo a las facturas o comprobantes</t>
  </si>
  <si>
    <t>Operativo</t>
  </si>
  <si>
    <t>Chofer</t>
  </si>
  <si>
    <t>Coordinación Administrativa</t>
  </si>
  <si>
    <t>Alexis Adrián</t>
  </si>
  <si>
    <t>Guerrero</t>
  </si>
  <si>
    <t>García</t>
  </si>
  <si>
    <t xml:space="preserve">Pago de peaje derivado del servicio de valija </t>
  </si>
  <si>
    <t>México</t>
  </si>
  <si>
    <t>Guanajuato</t>
  </si>
  <si>
    <t>Celaya</t>
  </si>
  <si>
    <t>https://api.ieeg.mx/repoinfo/Uploads/lineamientos-generales-de-racionalidad-austeridad-y-disciplina-presupuestal-del-ieeg-2026.pdf</t>
  </si>
  <si>
    <t>Auxiliar de Almacén</t>
  </si>
  <si>
    <t>Auxiliar</t>
  </si>
  <si>
    <t>Sergio Cipriano</t>
  </si>
  <si>
    <t xml:space="preserve">Montes </t>
  </si>
  <si>
    <t xml:space="preserve">Pago de peaje derivado de traslado de bienes muebles para reparación </t>
  </si>
  <si>
    <t>León</t>
  </si>
  <si>
    <t>Directivo</t>
  </si>
  <si>
    <t>Secretaria Ejecutiva</t>
  </si>
  <si>
    <t>Secretaria</t>
  </si>
  <si>
    <t>Indira</t>
  </si>
  <si>
    <t>Rodríguez</t>
  </si>
  <si>
    <t>Ramírez</t>
  </si>
  <si>
    <t>Pago de peajes por asistencia al panel " Rompiendo los techos de cristal en los municipios"</t>
  </si>
  <si>
    <t>Actuario</t>
  </si>
  <si>
    <t>Unidad Técnica Jurídica y de lo Contencioso Electoral</t>
  </si>
  <si>
    <t>Marcos</t>
  </si>
  <si>
    <t>Jaramillo</t>
  </si>
  <si>
    <t>Vega</t>
  </si>
  <si>
    <t>Diligencia para notificación y/o citatorio</t>
  </si>
  <si>
    <t>León, Irapuato, San Felipe</t>
  </si>
  <si>
    <t>Leonardo Fabio</t>
  </si>
  <si>
    <t>Zendejas</t>
  </si>
  <si>
    <t>Traslado de consejeros y consejeras</t>
  </si>
  <si>
    <t>León, Salamanca</t>
  </si>
  <si>
    <t>Entrega de documentos en las oficinas del PAN de san Diego de la Unión</t>
  </si>
  <si>
    <t>San Diego de la Unión</t>
  </si>
  <si>
    <t>Darik Juan Manuel</t>
  </si>
  <si>
    <t>Márquez</t>
  </si>
  <si>
    <t>Alvarez</t>
  </si>
  <si>
    <t>Traslado de personal de DOE a plática de socialización en materia de organización electoral</t>
  </si>
  <si>
    <t>Arturo Salatiel</t>
  </si>
  <si>
    <t>Garcidueñas</t>
  </si>
  <si>
    <t>Uriangato</t>
  </si>
  <si>
    <t>Traslado de documentos a Poder Judicial del municipio de Celaya</t>
  </si>
  <si>
    <t>Abel</t>
  </si>
  <si>
    <t>Navarro</t>
  </si>
  <si>
    <t>Pérez</t>
  </si>
  <si>
    <t>Juventino Rosas</t>
  </si>
  <si>
    <t>Entrega de oficios en los municipios de Valle de Santiago y Silao</t>
  </si>
  <si>
    <t>Valle de Santiago, Silao</t>
  </si>
  <si>
    <t>San José Iturbide, San Luis de la Paz, Manuel Doblado</t>
  </si>
  <si>
    <t xml:space="preserve">Traslado de bienes muebles para reparación </t>
  </si>
  <si>
    <t xml:space="preserve">Traslado de vehículo bajo resguardo de la presidenta, para verificación doble cero </t>
  </si>
  <si>
    <t>Irapuato</t>
  </si>
  <si>
    <t>Entrega de respuesta de solicitud en el comité directivo del PAN en León</t>
  </si>
  <si>
    <t>Entrega de requerimiento de información en las oficinas del comité del PAN</t>
  </si>
  <si>
    <t>Traslado a la ciudad de León para recoger material para el Instituto y traslado de personal de DOE a plática de socialización en maeria de organización electoral</t>
  </si>
  <si>
    <t>León, San Francisco del Rincón</t>
  </si>
  <si>
    <t>Martín</t>
  </si>
  <si>
    <t xml:space="preserve">Chávez </t>
  </si>
  <si>
    <t>Yáñez</t>
  </si>
  <si>
    <t>Irapuato, San Luis de la Paz</t>
  </si>
  <si>
    <t>Ingeniero UTSIT</t>
  </si>
  <si>
    <t>Ingeniero</t>
  </si>
  <si>
    <t>Unidad Técnica de Sistemas de Información y Telecomunicaciones</t>
  </si>
  <si>
    <t xml:space="preserve">Jaime </t>
  </si>
  <si>
    <t xml:space="preserve">Torres </t>
  </si>
  <si>
    <t>Apoyo técnico en presentación de la "Guía para la atención de la violencia política contra las mujeres en razón de género"</t>
  </si>
  <si>
    <t>Pénjamo</t>
  </si>
  <si>
    <t>Especialista en Gestión de Contenidos</t>
  </si>
  <si>
    <t>Especialista</t>
  </si>
  <si>
    <t>Coodinación de Comunicación y Difusión</t>
  </si>
  <si>
    <t>Ana Lourdes</t>
  </si>
  <si>
    <t>Vázquez</t>
  </si>
  <si>
    <t>Martínez</t>
  </si>
  <si>
    <t xml:space="preserve">Apoyo a la JER Guanajuato y JER San Luis de la Paz en la cobertura de módulos informativos </t>
  </si>
  <si>
    <t xml:space="preserve">Silao </t>
  </si>
  <si>
    <t>Coordinación de Comunicación y Difusión</t>
  </si>
  <si>
    <t xml:space="preserve">Apoyo a la JER San Francisco del Rincón, JER Pénjamo, JER Dolores Hgo., JER San Miguel de Allende y JER Celaya en la cobertura de módulos informativos </t>
  </si>
  <si>
    <t>San Francisco del Rincón, Pénjamo, San Felipe, San José Iturbide, Celaya</t>
  </si>
  <si>
    <t>Analista Profesional</t>
  </si>
  <si>
    <t>Analista</t>
  </si>
  <si>
    <t>Roberto</t>
  </si>
  <si>
    <t>Cervantes</t>
  </si>
  <si>
    <t>Silva</t>
  </si>
  <si>
    <t xml:space="preserve">Apoyo a JER  Apaseo el Grande y JER Salamanca en la cobertura de módulos informativos </t>
  </si>
  <si>
    <t>Santa Cruz de Juventino Rosas, Salamanca</t>
  </si>
  <si>
    <t>Edgar Manuel</t>
  </si>
  <si>
    <t>Zavala</t>
  </si>
  <si>
    <t xml:space="preserve">Apoyo a la JER Yuriria en la cobertura de módulos informativos </t>
  </si>
  <si>
    <t>Moroleón, Uriangato</t>
  </si>
  <si>
    <t xml:space="preserve">Ejecutivo </t>
  </si>
  <si>
    <t>Coordinadora de Responsabilidades Administrativas</t>
  </si>
  <si>
    <t>Coordinadora</t>
  </si>
  <si>
    <t>Órgano Interno de Control</t>
  </si>
  <si>
    <t>Cecilia</t>
  </si>
  <si>
    <t>Rosales</t>
  </si>
  <si>
    <t>Tafoya</t>
  </si>
  <si>
    <t>Notificación de documentos de expedientes de verificación de la evolución patrimonial de las personas servidoras del IEEG</t>
  </si>
  <si>
    <t>Asistente de Consejo General</t>
  </si>
  <si>
    <t>Asistente</t>
  </si>
  <si>
    <t>Consejo General</t>
  </si>
  <si>
    <t>Maurilio Marcos</t>
  </si>
  <si>
    <t>Servín</t>
  </si>
  <si>
    <t>Apoyo a consejero electoral en asistencia a entrevista sostenida con el medio de comunicación TV4</t>
  </si>
  <si>
    <t>Consejero Electoral</t>
  </si>
  <si>
    <t>Consejero</t>
  </si>
  <si>
    <t>Eduardo Joaquín</t>
  </si>
  <si>
    <t>Del Arco</t>
  </si>
  <si>
    <t>Borja</t>
  </si>
  <si>
    <t>Asistencia a la conferencia impartida a las juventudes embajadoras por la democracia región San Miguel  de Allende</t>
  </si>
  <si>
    <t>San Miguel de Allende</t>
  </si>
  <si>
    <t>Asistencia a entrevista en las instalaciones del medio de comunicación TV4 en la ciudad de León</t>
  </si>
  <si>
    <t>Encargado de Despacho de Secretaria de Órgano Desconcentrado</t>
  </si>
  <si>
    <t>Encargado</t>
  </si>
  <si>
    <t>JER Acámbaro</t>
  </si>
  <si>
    <t>Juan Manuel</t>
  </si>
  <si>
    <t>Mares</t>
  </si>
  <si>
    <t>Flores</t>
  </si>
  <si>
    <t xml:space="preserve">Asistencia reunión de contextualización "Foros con partidos políticos 2026" </t>
  </si>
  <si>
    <t>Acámbaro</t>
  </si>
  <si>
    <t>Secretaria de Órgano Desconcentrado</t>
  </si>
  <si>
    <t>JER Pénjamo</t>
  </si>
  <si>
    <t>Juan Ibett</t>
  </si>
  <si>
    <t>Guevara</t>
  </si>
  <si>
    <t>Traslado a oficinas centrales del Instituto para el desarrollo de diversas actividades institucionales</t>
  </si>
  <si>
    <t>Consejera Electoral</t>
  </si>
  <si>
    <t>Consejera</t>
  </si>
  <si>
    <t>Blanca Marcela</t>
  </si>
  <si>
    <t>Aboytes</t>
  </si>
  <si>
    <t>Participación en la charla "La labor del IEEG y la promoción de los derechos políticos electorales de las personas migrantes y residentes en el extranjero"</t>
  </si>
  <si>
    <t>Encargada de Despacho de Secretaria de Órgano Desconcentrado</t>
  </si>
  <si>
    <t>Encargada</t>
  </si>
  <si>
    <t>JER Apaseo el Grande</t>
  </si>
  <si>
    <t>María Guadalupe</t>
  </si>
  <si>
    <t>Centeno</t>
  </si>
  <si>
    <t>Gamucero</t>
  </si>
  <si>
    <t>Apaseo el Grande</t>
  </si>
  <si>
    <t>Secretario de Órgano desconcentrado</t>
  </si>
  <si>
    <t>Secretario</t>
  </si>
  <si>
    <t>JER Guanajuato</t>
  </si>
  <si>
    <t>Víctor Daniel</t>
  </si>
  <si>
    <t>Hurtado</t>
  </si>
  <si>
    <t>Calvillo</t>
  </si>
  <si>
    <t>Asistencia a institución educativa para difusión de la convocatoria murales de la democracia, instalación de módulo informativo en Silao, asistencia a conferencia rompiendo techos de cristal en los municipios</t>
  </si>
  <si>
    <t>Silao, León</t>
  </si>
  <si>
    <t>Encargado de Despacho de Secretario de Órgano Desconcentrado</t>
  </si>
  <si>
    <t>JER San Miguel de Allende</t>
  </si>
  <si>
    <t>Ismael Tadeo</t>
  </si>
  <si>
    <t>González</t>
  </si>
  <si>
    <t>Servicio de estacionamiento derivado del módulo de difusión del voto de la ciudadania guanajuatense residente en el extranjero en San José Iturbide</t>
  </si>
  <si>
    <t>San José Iturbide</t>
  </si>
  <si>
    <t>JER Yuriria</t>
  </si>
  <si>
    <t>Arturo</t>
  </si>
  <si>
    <t>Titular de la Unidad Técnica del Voto de los Guanajuatenses Residentes en el Extranjero</t>
  </si>
  <si>
    <t>Titular</t>
  </si>
  <si>
    <t>Unidad Técnica del Voto de los Guanajuatenses Residentes en el Extranjero</t>
  </si>
  <si>
    <t>Guadalupe</t>
  </si>
  <si>
    <t>Mendiola</t>
  </si>
  <si>
    <t>Coordinador de Organización Electoral</t>
  </si>
  <si>
    <t>Coordinador</t>
  </si>
  <si>
    <t>Dirección de Organización Electoral</t>
  </si>
  <si>
    <t>Celso</t>
  </si>
  <si>
    <t>Morales</t>
  </si>
  <si>
    <t>Asistencia a plática de socialización en materia de organización electoral</t>
  </si>
  <si>
    <t>San Francisco del Rincón</t>
  </si>
  <si>
    <t>JER León</t>
  </si>
  <si>
    <t>Federico</t>
  </si>
  <si>
    <t>Herrera</t>
  </si>
  <si>
    <t>Pago de estacionamiento en asistencia a la UG a presentación editorial y traslado a oficinas centrales del Instituto para el desarrollo de diversas actividades institucionales</t>
  </si>
  <si>
    <t>JER Celaya</t>
  </si>
  <si>
    <t>Juan Pablo</t>
  </si>
  <si>
    <t>Traslado a oficinas centrales del Instituto para el desarrollo de diversas actividades institucionales, traslado de personal a foro con partidos políticos y pago de estacionamiento derivado de entrega de oficio en ayuntamiento</t>
  </si>
  <si>
    <t>Guanajuato, Celaya</t>
  </si>
  <si>
    <t>Titular de Órgano Desconcentrado</t>
  </si>
  <si>
    <t>Felipe</t>
  </si>
  <si>
    <t>Ayala</t>
  </si>
  <si>
    <t>Olvera</t>
  </si>
  <si>
    <t>Asistencia a oficinas centrales del Instituto para el desarrollo de diversas actividades institucionales</t>
  </si>
  <si>
    <t>Traslado a Comonfort para la presentación editorial. La experiencia política de las mujeres en México: Testimonios de una batalla constante</t>
  </si>
  <si>
    <t>Comonfort</t>
  </si>
  <si>
    <t>Titular de la Unidad Técnica de Igualdad de Género y No Discriminación</t>
  </si>
  <si>
    <t>Unidad Técnica de Igualdad de Género y no Discriminación</t>
  </si>
  <si>
    <t>Dulce María de Fátima</t>
  </si>
  <si>
    <t>Lara</t>
  </si>
  <si>
    <t>Pago de estacionamiento derivado de la participación en la presentación de una obra editorial en instalaciones de la Universidad de Guanajuato</t>
  </si>
  <si>
    <t>Entrega de oficios en los municipios de Valle de Santiago y Celaya</t>
  </si>
  <si>
    <t>Valle de Santiago, Celaya</t>
  </si>
  <si>
    <t>Traslado de personal de la Dirección de Organización Electoral a plática de socialización en Casa de la Cultura de Santiago Maravatio</t>
  </si>
  <si>
    <t>Santiago Maravatío</t>
  </si>
  <si>
    <t>Entrega de solicitud de información en IMSS y traslado de personal del Instituto a Pénjamo y Acámbaro</t>
  </si>
  <si>
    <t>Pénjamo, Acámbaro</t>
  </si>
  <si>
    <t>Actuaria</t>
  </si>
  <si>
    <t>Renata Abygail</t>
  </si>
  <si>
    <t>Puente</t>
  </si>
  <si>
    <t>Silao</t>
  </si>
  <si>
    <t>Gestor de Proyectos</t>
  </si>
  <si>
    <t>Gestor</t>
  </si>
  <si>
    <t>Arturo Alejandro</t>
  </si>
  <si>
    <t>Arroyo</t>
  </si>
  <si>
    <t>Benavides</t>
  </si>
  <si>
    <t>Apoyo en la cobertura de módulos informativos</t>
  </si>
  <si>
    <t>Apoyo en la cobertura del día conmemorativo a la mujer</t>
  </si>
  <si>
    <t>Especialista en Redacción y Protocolo</t>
  </si>
  <si>
    <t xml:space="preserve">Germán </t>
  </si>
  <si>
    <t>Aguilar</t>
  </si>
  <si>
    <t>Apoyo en cobertura de diversas actividades institucionales</t>
  </si>
  <si>
    <t>León, Pénjamo</t>
  </si>
  <si>
    <t>Entrega de oficio en ayuntamiento de San Diego de la Unión, entrega de oficio en Desarrollo Urbano de Irapuato</t>
  </si>
  <si>
    <t>San Diego de la Unión, Irapuato</t>
  </si>
  <si>
    <t>Auxiliar de Mantenimiento</t>
  </si>
  <si>
    <t>Carlos Andrés</t>
  </si>
  <si>
    <t>Huerta</t>
  </si>
  <si>
    <t>Díaz</t>
  </si>
  <si>
    <t>Pintado de cajón de estacionamiento en la JER San Luis de la Paz</t>
  </si>
  <si>
    <t>San Luis de la Paz</t>
  </si>
  <si>
    <t>Manuel</t>
  </si>
  <si>
    <t>Entrega de oficios en ISSSTE Celaya y JUMAPA Valle de Santiago</t>
  </si>
  <si>
    <t>Celaya, Valle de Santiago</t>
  </si>
  <si>
    <t>Entrega de requerimiento de información en ayuntamiento de San Diego de la Unión, traslado de personal del Instituto a CONALEP de Acámbaro</t>
  </si>
  <si>
    <t>Entrega de requerimiento de información en Poder Judicial de Dolores Hgo., Pan, León, Poder Judicial Salamanca</t>
  </si>
  <si>
    <t>Dolores Hgo., León, Salamanca</t>
  </si>
  <si>
    <t>Traslado de personal del instituto a la Universidad de La Salle campus Salamanca a plática de socialización</t>
  </si>
  <si>
    <t>Salamanca</t>
  </si>
  <si>
    <t xml:space="preserve">Abel </t>
  </si>
  <si>
    <t xml:space="preserve">Traslado de personal del instituto a Casa de la Cultura en Santiago Maravatío </t>
  </si>
  <si>
    <t>La orden de comisión oficial sólo fue válida por $181.00</t>
  </si>
  <si>
    <t>Irapuato, San Diego de la Unión</t>
  </si>
  <si>
    <t>Apoyo en la cobertura fotográfica y la instalación de módulo promocional en Salvatierra</t>
  </si>
  <si>
    <t>Salvatierra</t>
  </si>
  <si>
    <t>Especialista en Audio y Video</t>
  </si>
  <si>
    <t>Guillermo David</t>
  </si>
  <si>
    <t>Luna</t>
  </si>
  <si>
    <t>Cobertura para realizar trasmisión en vivo del evento panel: Rompiendo techos de cristal en los municipios</t>
  </si>
  <si>
    <t>León, Yuriria</t>
  </si>
  <si>
    <t xml:space="preserve">Juan </t>
  </si>
  <si>
    <t>Gamiño</t>
  </si>
  <si>
    <t>Apoyo a la JER Acámbaro en la presentación editorial del Manual sobre Violencia Política contra las Mujeres en Razón de Género</t>
  </si>
  <si>
    <t>Coroneo</t>
  </si>
  <si>
    <t>Apoyo técnico en evento: Foro con partidos políticos en la JER Cortazár</t>
  </si>
  <si>
    <t>Cortazár</t>
  </si>
  <si>
    <t>JER San Francisco del Rincón</t>
  </si>
  <si>
    <t>María Teresa</t>
  </si>
  <si>
    <t>Lucia Ariadna</t>
  </si>
  <si>
    <t>Acosta</t>
  </si>
  <si>
    <t>Fajardo</t>
  </si>
  <si>
    <t>Subcoordinadora de Educación Cívica, Organización Electoral y Participación Ciudadana</t>
  </si>
  <si>
    <t>Subcoordinadora</t>
  </si>
  <si>
    <t>Ana Lidia</t>
  </si>
  <si>
    <t>Monreal</t>
  </si>
  <si>
    <t>Méndez</t>
  </si>
  <si>
    <t>JER San Luis de la Paz</t>
  </si>
  <si>
    <t>Issac Leonardo</t>
  </si>
  <si>
    <t>Aguirre</t>
  </si>
  <si>
    <t>Estrada</t>
  </si>
  <si>
    <t>Traslado de vehículo a agencia Mitsubishi en San Luis Potosí para realizar servicio, se acudio a reunión con delegados para difusión de información</t>
  </si>
  <si>
    <t>San Luis Potosí</t>
  </si>
  <si>
    <t>Alfonso</t>
  </si>
  <si>
    <t>Villanueva</t>
  </si>
  <si>
    <t>Traslado de vehículo a agencia Mitsubishi en San Luis Potosí para realizar servicio</t>
  </si>
  <si>
    <t>Luis Gabriel</t>
  </si>
  <si>
    <t>Mota</t>
  </si>
  <si>
    <t>Asistencia presencial al desarrollo de actividades en el seminario internacional "Nuevas aproximaciones a la medición democrática en América Latina", en la ciudad de México, organizado por el Instituto de investigaciones Jurídicas de la UNAM</t>
  </si>
  <si>
    <t>Coyoacán</t>
  </si>
  <si>
    <t>JER Cortazár</t>
  </si>
  <si>
    <t>Luis Esteban</t>
  </si>
  <si>
    <t>Meza</t>
  </si>
  <si>
    <t>Asistencia a charla de socialización en materia de organización electoral, traslado de vehículo a agencia Mitsubishi en Celaya, asistencia a oficinas centrales del Instiutto a charla de sensibilización en torno a la discapacidad</t>
  </si>
  <si>
    <t>Celaya, Guanajuato</t>
  </si>
  <si>
    <t>Encargada de Despacho de Subcoordinación de EC, OE Y PC</t>
  </si>
  <si>
    <t>Angélica María</t>
  </si>
  <si>
    <t>Salinas</t>
  </si>
  <si>
    <t>Suárez</t>
  </si>
  <si>
    <t>Asistencia a oficinas centrales del Instituto a charla de sensibilización en torno a la discapacidad</t>
  </si>
  <si>
    <t>Juana Ibett</t>
  </si>
  <si>
    <t>Asistencia a oficinas centrales del Instituto para el desarrollo de diversas actividades institucionales y actividades de asamblea en Santa Catarina</t>
  </si>
  <si>
    <t>Guanajuato, Santa Catarina</t>
  </si>
  <si>
    <t>María Concepción Esther</t>
  </si>
  <si>
    <t>Aboites</t>
  </si>
  <si>
    <t>Sámano</t>
  </si>
  <si>
    <t>Asistencia y participación en la presentación del Manual sobre Violencia Política contra la Mujeres en Razón de Género</t>
  </si>
  <si>
    <t xml:space="preserve">Marcos </t>
  </si>
  <si>
    <t>Laura Karina</t>
  </si>
  <si>
    <t>Carrillo</t>
  </si>
  <si>
    <t>Traslado de personal de la JER San Francisco del Rincón a oficinas centrales del Instituto y viceversa</t>
  </si>
  <si>
    <t>Entrega de oficio de requerimiento de información en el Comité Directivo Municipal del PAN</t>
  </si>
  <si>
    <t>Traslado de la Secretaria Ejecutiva a Uriangato</t>
  </si>
  <si>
    <t>Recepción de bienes muebles en la empresa Desarrolladores de Mobiliario del Centro S. A. de C. V. en León y traslado a la ciudad de Guanajuato</t>
  </si>
  <si>
    <t>Dolores Hgo.</t>
  </si>
  <si>
    <t>León, Irapuato, Dolores Hgo.</t>
  </si>
  <si>
    <t>Secretario de Órgano Desconcentrado</t>
  </si>
  <si>
    <t>JER Dolores Hgo.</t>
  </si>
  <si>
    <t>Víctor Hugo</t>
  </si>
  <si>
    <t>López</t>
  </si>
  <si>
    <t xml:space="preserve">Comisión oficial para realizar trámites administrativos en edificio central y realizar transferencia primaria del archivo de trámite de la JER </t>
  </si>
  <si>
    <t>Tannia</t>
  </si>
  <si>
    <t>Reyes</t>
  </si>
  <si>
    <t>Obezo</t>
  </si>
  <si>
    <t>Comisión oficial para participar como panelista en conversatorio juvenil organizado por INE Celaya</t>
  </si>
  <si>
    <t>Traslados a oficinas centrales del Instituto para el desarrollo de diversas actividades institucionales</t>
  </si>
  <si>
    <t>Nora Maricela</t>
  </si>
  <si>
    <t>Huitrón</t>
  </si>
  <si>
    <t>Asistencia al Encuentro Nacional de Educación Cívica 2026 (ENEC)</t>
  </si>
  <si>
    <t>Chihuahua</t>
  </si>
  <si>
    <t>Traslado a las oficinas centrales del Instituto para entrega formal de archivo, asistencia a charla sensibilización en torno a la discpacidad, acudir al Encuentro de las Juventudes Embajadoras por la Democracia 2026-2026</t>
  </si>
  <si>
    <t>Yuriria</t>
  </si>
  <si>
    <t>Coordinadora de Educación Cívica, Organización Electoral y Participación Ciudadana</t>
  </si>
  <si>
    <t>Dirección de Cultura Política y Electoral</t>
  </si>
  <si>
    <t>Mayra Ivette</t>
  </si>
  <si>
    <t>Quiroga</t>
  </si>
  <si>
    <t>Lomas</t>
  </si>
  <si>
    <t>Participación en la verbena cultural con la actividad "Caravana Pinta con Valores"</t>
  </si>
  <si>
    <t>Traslados a oficinas centrales del Instituto para el desarrollo de diversas actividades institucionales, entre ellas gestión de requisiciones, entrega de fondo revolvente, traslado a instituciones educativas por actividad del programa de atención a niñas, niños y adolescentes</t>
  </si>
  <si>
    <t xml:space="preserve">Mares </t>
  </si>
  <si>
    <t>Traslado a las oficinas centrales del Instituto para acudir al Encuentro de las Juventudes Embajadoras por la Democracia 2026-2026</t>
  </si>
  <si>
    <t>JER Salamanca</t>
  </si>
  <si>
    <t>Yuliana Nayade</t>
  </si>
  <si>
    <t>Traslado de la persona intérprete de lengua Otomí a los municipios de Comonfor-Valle de Santiago-Salamanca-Salvatierra en las actividades para la atención de la asamblea de la organización "Guía Nacional Indígena Originaria de Guanajuato, A. C."</t>
  </si>
  <si>
    <t>Comonfor, Valle de Santiago, Salamanca, Salvatierra</t>
  </si>
  <si>
    <t>Gustavo</t>
  </si>
  <si>
    <t>Hernández</t>
  </si>
  <si>
    <t>Asistencia y participación al XVIII Encuentro Nacional de Educación Cívica (ENEC 2026)</t>
  </si>
  <si>
    <t>Asistencia a reunión de trabajo con el propósito de generar un espacio de análisis e intercambio de experiencias en torno a la implementación de procesos de elección judicial concurrente</t>
  </si>
  <si>
    <t>Tlalpan</t>
  </si>
  <si>
    <t>Julián</t>
  </si>
  <si>
    <t>Juárez</t>
  </si>
  <si>
    <t xml:space="preserve">Julián </t>
  </si>
  <si>
    <t>Asistencia a la JER Celaya para resane y pintura en barda perimetral del inmueble, así como el mantenimiento de pintura a portón metálico en fachada</t>
  </si>
  <si>
    <t>Traslado a la JER Celaya para resane y pintura en barda perimetral del inmueble, así como el mantenimiento de pintura a portón metálico en fachada</t>
  </si>
  <si>
    <t>Traslado de personal del Instituto a Pátzcuaro Michoacán</t>
  </si>
  <si>
    <t>Pátzcuaro</t>
  </si>
  <si>
    <t>Directora de Cultura Política y Electoral</t>
  </si>
  <si>
    <t>Directora</t>
  </si>
  <si>
    <t>Nora Ruth</t>
  </si>
  <si>
    <t>Asistencia a panel de discusión, tecnología, inteligencia artificial y cultura digital, conferencia magistral: democracia diferenciada para infancias y juventudes; taller derecho al juego y derecho a la paz; conferencia magistral:políticas públicas en materia de educación cívica; impartición de taller:cuidar-Kanáanil desarrollado con el objetivo de que niñas y niños reconozcan la importancia de su participación</t>
  </si>
  <si>
    <t>Michoacán</t>
  </si>
  <si>
    <t>María Hannia</t>
  </si>
  <si>
    <t>Bárcenas</t>
  </si>
  <si>
    <t>Consejera Presidenta</t>
  </si>
  <si>
    <t>Presidencia de Consejo</t>
  </si>
  <si>
    <t>Brenda</t>
  </si>
  <si>
    <t>Canchola</t>
  </si>
  <si>
    <t>Elizarraráz</t>
  </si>
  <si>
    <t>Asistencia a las actividades como parte del IX Congreso Internacional de Derechos Humanos y Derecho Electoral: Encuentro de Autoridades Juridiccionales y Electorales</t>
  </si>
  <si>
    <t>Aguascalientes</t>
  </si>
  <si>
    <t>Jorge Ulises</t>
  </si>
  <si>
    <t>Avila</t>
  </si>
  <si>
    <t>Apoyo en el traslado de la Consejera Presidenta a las actividades como parte del IX Congreso Internacional de Derechos Humanos y Derecho Electoral: Encuentro de Autoridades Juridiccionales y Electorales</t>
  </si>
  <si>
    <t>Coordinador de Prerrogativas y Partidos Políticos</t>
  </si>
  <si>
    <t>Martín Fabricio</t>
  </si>
  <si>
    <t>Sánchez</t>
  </si>
  <si>
    <t>Maldonado</t>
  </si>
  <si>
    <t>Foro con partidos políticos, región Cortazár-Valle de Santiago, bajo el tema: "Primer voto, primeras desiciones: conociendo a los partidos políticos".</t>
  </si>
  <si>
    <t xml:space="preserve">Se atendió invitación del Instituto Cultural de León para participar con un taller o actividad lúdica en la verbena cultural </t>
  </si>
  <si>
    <t>Asistencia y participación en el Encuentro Nacional de Educación Cívica 2026 (ENEC)</t>
  </si>
  <si>
    <t>JER Valle de Santiago</t>
  </si>
  <si>
    <t>Remmy</t>
  </si>
  <si>
    <t>Renovato</t>
  </si>
  <si>
    <t>Rivera</t>
  </si>
  <si>
    <t>Pago de estacionamiento derivado de acudir al Ayuntamiento de abasolo para solicitar un espacio para stand informativo en la feria del municipio</t>
  </si>
  <si>
    <t>Valle de Santiago</t>
  </si>
  <si>
    <t>Abasolo</t>
  </si>
  <si>
    <t>Boleto de avión con motivo de la asistencia al Encuentro Nacional de Inclusión y Democracia Sustantiva</t>
  </si>
  <si>
    <t>Quintana Roo</t>
  </si>
  <si>
    <t>Conferencia impartida a los jóvenes del ITESI plantel San Felipe en el marco del programa de juventudes embajadoras por la democracia</t>
  </si>
  <si>
    <t>San Felipe</t>
  </si>
  <si>
    <t xml:space="preserve">Asistencia presencial en mesas de trabajo como moderador y participante, así como las actividades académicas en el XVIII Encuentro Nacional de Educación Cívica </t>
  </si>
  <si>
    <t>JER Irapuato</t>
  </si>
  <si>
    <t>Estela Josefina</t>
  </si>
  <si>
    <t>Juarez</t>
  </si>
  <si>
    <t>Pago de estacionamiento por gestión en Presidencia Municipal</t>
  </si>
  <si>
    <t>Traslado a oficinas centrales del Instituto para el desarrollo de diversas actividades institucionales, traslado a Romita para la entrega de trípticos y folletería y traslados a instituciones educativas para entrega de material educativo</t>
  </si>
  <si>
    <t>Guanajuato, Romita, San Francisco del Rincón, León</t>
  </si>
  <si>
    <t>Asistencia a oficinas centrales del Instituto con el propósito de atender la invitación de la Coordinación de Grupos de Atención Prioritaria entre otras</t>
  </si>
  <si>
    <t>Se atendió invitación de la Vocal Ejecutiva de la Junta Ejecutiva del INE en Guanajuato para participar como comentarista en la presentación en el estado, de la "Plataforma de Conteos Censales de Participación Ciudadana 2009-2024</t>
  </si>
  <si>
    <t>Se atendió invitación de la Vocal Ejecutiva de la Junta Ejecutiva del INE en Guanajuato para participar como comentarista en la presentación en el estado, de la "Plataforma de Conteos Censales de Participación Ciudadana 2009-2025</t>
  </si>
  <si>
    <t>Traslado a Colegio Don Bosco a foro con partidos políticos, pago de estacionamientos</t>
  </si>
  <si>
    <t>Coordinador Administrativo</t>
  </si>
  <si>
    <t>Ozcar Pedro</t>
  </si>
  <si>
    <t>Narváez</t>
  </si>
  <si>
    <t>Juáres</t>
  </si>
  <si>
    <t>Recarga de tarjeta TAG de prepago</t>
  </si>
  <si>
    <t>Traslado de la ciudad de San Felipe a Guanajuato por actividades institucionales</t>
  </si>
  <si>
    <t>Comisión oficial para realizar trámites administrativos en edificio central incluyendo trámite de fondo revolvente y llevar vehículo institucional a registro REPUVE</t>
  </si>
  <si>
    <t>Entrega de documentos en oficinas centrales del Instituto</t>
  </si>
  <si>
    <t>Secretaria de Oficina</t>
  </si>
  <si>
    <t xml:space="preserve">Verónica </t>
  </si>
  <si>
    <t>Loyola</t>
  </si>
  <si>
    <t>Traslado a oficinas centrales del Instituto para recoger uniforme institucional y otras actividades</t>
  </si>
  <si>
    <t>Boleto de avión con motivo de la asistencia al Encuentro Nacional de Educación Cívica 2026 (ENEC)</t>
  </si>
  <si>
    <t>Coordinadora de Educación Cívica</t>
  </si>
  <si>
    <t>Asistencia del personal de la Coordinación de Eduación Cívica al seminario "Violencia contra niñas, niños y adolescentes: Estrategías para la prevención, atención y defensa de sus derechos"</t>
  </si>
  <si>
    <t>Boleto de avión derivado de la asistencia al Encuentro Nacional de Inclusión y Democracia Sustantiva 2026</t>
  </si>
  <si>
    <t>Gamuero</t>
  </si>
  <si>
    <t>Asistencia a oficinas centrales del Instituto para el desarrollo de diversas actividades institucionales entre ellas reunión con Secretaria Ejecutiva</t>
  </si>
  <si>
    <t>Entrega de oficios de requerimiento de información en Ayuntamiento de Valle de Santiago</t>
  </si>
  <si>
    <t>Asistencia a las asambleas celebradas por la Organización "Guía Nacional Indígena Originaria de Guanajuato, A. C. "</t>
  </si>
  <si>
    <t>Apaseo el Alto, Salvatierra</t>
  </si>
  <si>
    <t>Purisima del Rincón</t>
  </si>
  <si>
    <t>Silao, San Francisco del Rincón</t>
  </si>
  <si>
    <t>San Luis de la Paz, Silao</t>
  </si>
  <si>
    <t>León, Irapuato, Salamanca</t>
  </si>
  <si>
    <t>Entrega de oficio en CMAPAS y traslado de vehículo a la agencia Mitsubishi para servicio</t>
  </si>
  <si>
    <t>Salamanca, León</t>
  </si>
  <si>
    <t>Entrega de oficios de requerimiento de información en Ayuntamiento de Valle de Santiago y Fiscalia Regional en San Miguel de Allende</t>
  </si>
  <si>
    <t>Valle de Santiago, San Miguel de Allende</t>
  </si>
  <si>
    <t>Traslado de vehículo a la agencia Mitsubishi para realización de servicio</t>
  </si>
  <si>
    <t>Entrega de oficios en el Ayuntamiento de Dolores Hgo.</t>
  </si>
  <si>
    <t>Entrega de oficio en Palacio Municipal de Purísima del Rincón</t>
  </si>
  <si>
    <t>Entrega de documentos en Presidencia Municipal de Dolores Hgo. y traslado de personal del Instituto a la Universidad  de La Salle Bajío</t>
  </si>
  <si>
    <t>Entrega de oficio en la Delegación del ISSSTE</t>
  </si>
  <si>
    <t>Entrega de requerimientos en el Ayuntamiento de Dolores Hgo. y traslado de personal del Instituto a la Universidad  de La Salle Bajío</t>
  </si>
  <si>
    <t>Dolores Hgo., León</t>
  </si>
  <si>
    <t xml:space="preserve">Traslado de vehículo de la Secretaria Ejecutiva a verificación (0) y entrega de requerimiento de información en el Ayuntamiento de Dolores Hgo. </t>
  </si>
  <si>
    <t>Entrega de oficios en la Procuraduría Agraria de San Luis de la Paz</t>
  </si>
  <si>
    <t xml:space="preserve">Abasolo, Dolores Hgo. </t>
  </si>
  <si>
    <t>Carillo</t>
  </si>
  <si>
    <t xml:space="preserve">Martín </t>
  </si>
  <si>
    <t>San Diego de la Unión, San Luis de la Paz</t>
  </si>
  <si>
    <t>Scouting técnico para evento: Foro con partidos políticos regional Celaya-Apaseo el Grande</t>
  </si>
  <si>
    <t>Jonathan Javier</t>
  </si>
  <si>
    <t>Chávez</t>
  </si>
  <si>
    <t>Apoyo en la instalación de módulos informativos en el parque Irekua</t>
  </si>
  <si>
    <t>Asistencia a reunión con representantes de partidos políticos y obtención de proyectos de resoluciones de la Comisión de quejas del Instituto</t>
  </si>
  <si>
    <t>Asistencia y participación en la presentación del Libro para colorear Cuidar-Kanáanil en la Feria Nacional del Libro de León (FENAL)</t>
  </si>
  <si>
    <t>Traslado a las oficinas centrales del Instituto para el desarrollo de diversas actividades institucionales</t>
  </si>
  <si>
    <t>Traslado a la ciudad de Silao para asistencia a foro con partidos políticos</t>
  </si>
  <si>
    <t>Asistencia a foro con partidos políticos presentación y moderación</t>
  </si>
  <si>
    <t>Se acudio a asamblea municipal de Valle de Santiago, se ingreso vehículo a estacionamiento y se traslado a oficinas centrales del Instituto para el desarrollo de diversas actividades institucionales</t>
  </si>
  <si>
    <t>Valle de Santiago, Guanajuato</t>
  </si>
  <si>
    <t>Traslado a San Miguel de Allende para atender asamblea municipal, traslado a oficinas centrales del Instituto para el desarrollo de diversas actividades institucionales entre ellas participar en la campaña de Registro Público Vehícular y recepción de carteles para difusión del curso en linea "Organización de procesos electorales locales"</t>
  </si>
  <si>
    <t>San Miguel de Allende, Guanajuato</t>
  </si>
  <si>
    <t>Encargada de Despacho de la Subcoordinación de EC, OE y PC</t>
  </si>
  <si>
    <t>Asistencia a la actividad pabellón: "Aventuras en el Tiempo"</t>
  </si>
  <si>
    <t>Mara Itzel</t>
  </si>
  <si>
    <t>Medel</t>
  </si>
  <si>
    <t>Villar</t>
  </si>
  <si>
    <t>Participación en la Feria del Libro de León, promoviendo la participación democrática de una manera más informada y libre mediante la lectura del material publicado por el IEEG</t>
  </si>
  <si>
    <t>María del Consuelo</t>
  </si>
  <si>
    <t>Montecillo</t>
  </si>
  <si>
    <t>Marín</t>
  </si>
  <si>
    <t>Ramsés Jabín</t>
  </si>
  <si>
    <t>Oviedo</t>
  </si>
  <si>
    <t>Coordinadora Editorial</t>
  </si>
  <si>
    <t>Diana Alejandra</t>
  </si>
  <si>
    <t>Espinoza</t>
  </si>
  <si>
    <t>Elías</t>
  </si>
  <si>
    <t>Miriam Guadalupe</t>
  </si>
  <si>
    <t>Carreón</t>
  </si>
  <si>
    <t>Cantero</t>
  </si>
  <si>
    <t>Valentina</t>
  </si>
  <si>
    <t>Ramos</t>
  </si>
  <si>
    <t>Freyre</t>
  </si>
  <si>
    <t>Martín Eduardo</t>
  </si>
  <si>
    <t>Granados</t>
  </si>
  <si>
    <t>Mercedes Paulina</t>
  </si>
  <si>
    <t>Rico</t>
  </si>
  <si>
    <t>Asistencia Técnica de Participación Ciudadana</t>
  </si>
  <si>
    <t>Asistencia Técnica</t>
  </si>
  <si>
    <t>Hilda</t>
  </si>
  <si>
    <t>Barcenas</t>
  </si>
  <si>
    <t>Lucía</t>
  </si>
  <si>
    <t>Noriega</t>
  </si>
  <si>
    <t>Asistencia a reunión de trabajo sobre las elecciones concurrentes 2027, con el objeivo de identificar, compartir y sistematizar mejores prácticas</t>
  </si>
  <si>
    <t>Ávila</t>
  </si>
  <si>
    <t>Apoyo en el traslado de la consejera presidenta con motivo de su participación como presentadora del cuadernillo "Cuidar-Kannánil" en el maco de la Feria Nacional del Libro de León 2026</t>
  </si>
  <si>
    <t>Apoyo en el traslado de la consejera presidenta con motivo de su participación como presentadora del cuadernillo "Cuidar-Kannánil" en el maco de la Feria Nacional del Libro de León 2027</t>
  </si>
  <si>
    <t>Coordinadora de Prevención e Investigación del Órgano Interno de Control</t>
  </si>
  <si>
    <t>Siboney</t>
  </si>
  <si>
    <t>Ortega</t>
  </si>
  <si>
    <t>Aviña</t>
  </si>
  <si>
    <t>Realizar diligencias relacionadas con los buzones de quejas y denuncias ubicados en la JER San Francisco del Rincón</t>
  </si>
  <si>
    <t>Traslado a oficinas centrales del Instituto para el desarrollo de diversas actividades institucionales y traslado a Romita para difusión de curso "Organización de procesos electorales locales"</t>
  </si>
  <si>
    <t>Guanajuato, Romita</t>
  </si>
  <si>
    <t>Asistencia a oficinas centrales del Instituto para realizar entrega de transferencia física de archivo 2023</t>
  </si>
  <si>
    <t>Traslado a la ciudad de León para brindar acompañamiento a la JER León en la intervenciones de murales realizadas por las personas participantes en el programa Murales por la Democracia, trasladar camioneta a revisión mecánica y realizar registro público vehícular</t>
  </si>
  <si>
    <t>Asistir a la presentación del Sitema de Consulta de la Estadística Electoral (SICEE) en la Universidad de La Salle Bajío</t>
  </si>
  <si>
    <t>Entrega de oficios de requerimiento de información en Desarrollo Urbano de Valle de Santiago y Presidencia Municial de Purísima del Rincón</t>
  </si>
  <si>
    <t>Valle de Santiago, Purísima del Rincón</t>
  </si>
  <si>
    <t>Entrega de oficios de requerimiento de información en Ayuntamiento de Dolores Hidalgo e IMSS</t>
  </si>
  <si>
    <t>Entrega de oficios de requerimiento de información en Coordinación Estatal de Movimiento Ciudadano</t>
  </si>
  <si>
    <t>Coodinación Administrativa</t>
  </si>
  <si>
    <t>Pago de estacionamiento derivado del servicio de valija</t>
  </si>
  <si>
    <t>León, Irapuato, Romita</t>
  </si>
  <si>
    <t>Irapuato, León</t>
  </si>
  <si>
    <t>Silao, Valle de Santiago</t>
  </si>
  <si>
    <t>Cobertura de forgrafía en la Feria Nacional del Libro</t>
  </si>
  <si>
    <t>Entrega de oficio en Fiscalía Regional D</t>
  </si>
  <si>
    <t>Entrega de oficio en Presidencia Municipal</t>
  </si>
  <si>
    <t>Entrega de requerimiento de información en Ayuntamiento de Dolores Hgo.</t>
  </si>
  <si>
    <t>Entrega de requerimiento de información en el DIF y Ayuntamiento de Dolores Hgo.</t>
  </si>
  <si>
    <t>Traslado de personal del Instituto a mesa de trabajo con el Consejo Indígena</t>
  </si>
  <si>
    <t>Entrega de documentos en DIF y Presidencia Municipal de Dolores Hgo.</t>
  </si>
  <si>
    <t>Traslado de personal del Instituto al Instituto Tecnológico de Purísima del Rincón</t>
  </si>
  <si>
    <t>Entrega de oficio en el DIF de Dolores Hgo.</t>
  </si>
  <si>
    <t>Traslado de Personal del Instituto (Secretaria Ejecutiva)</t>
  </si>
  <si>
    <t>Traslado de oficios al municipio de Dolores Hgo.</t>
  </si>
  <si>
    <t>Entrega de oficio de requerimiento de información en Ayuntamiento de Dolores Hgo.</t>
  </si>
  <si>
    <t>Entrega de oficio de requerimiento de información en Partido Movimiento Ciudadano</t>
  </si>
  <si>
    <t>Entrega de oficios de requerimiento de información en Desarrollo Urbano de Valle de Santiago, Presidencia Municial de Purísima del Rincón y Fiscalía especializada en investigación de género</t>
  </si>
  <si>
    <t>Purisima del Rincón, Irapuato y Valle de Santiago</t>
  </si>
  <si>
    <t xml:space="preserve">Entrega de oficios de requerimiento de información en Ayuntamiento de Dolores Hidalgo </t>
  </si>
  <si>
    <t>Actuaia</t>
  </si>
  <si>
    <t>San Diego de la Unión, Dolores Hgo.</t>
  </si>
  <si>
    <t>Especialista en centro de datos, redes y telecomunicaciones</t>
  </si>
  <si>
    <t xml:space="preserve">Orlando </t>
  </si>
  <si>
    <t>Stockli</t>
  </si>
  <si>
    <t>Contreras</t>
  </si>
  <si>
    <t>Apoyo técnico para el proceso de constitución y registro de partidos políticos locales en el Estado de Guanajuato Asociación Civil: Guía Nacional Indígena Originaria de Guanajuato, A. C.</t>
  </si>
  <si>
    <t>José Cristian</t>
  </si>
  <si>
    <t>Campos</t>
  </si>
  <si>
    <t>Barrientos</t>
  </si>
  <si>
    <t>Apaseo el Alto</t>
  </si>
  <si>
    <t>Participación en la presentación del libro, "Manual sobre la Violencia Política contra las Mijeres en Razón de Género: Para Mujeres Políticas de la Paridad"</t>
  </si>
  <si>
    <t>Purísima del Rincón</t>
  </si>
  <si>
    <t>Traslado a las oficinas centrales del Instituto para el desarrollo de diversas actividades institucionales como registro público vehícular y presentación editorial, entre otras.</t>
  </si>
  <si>
    <t>Técnica de Prerrogativas y Partidos Políticos</t>
  </si>
  <si>
    <t>Técnica</t>
  </si>
  <si>
    <t>Kenia Melissa</t>
  </si>
  <si>
    <t xml:space="preserve">García </t>
  </si>
  <si>
    <t>Sosa</t>
  </si>
  <si>
    <t>Foro con partidos políticos, región Apaseo el Grande- Celaya, bajo el tema: "Primer voto, primeras desiciones: conociendo a los partidos políticos".</t>
  </si>
  <si>
    <t>Apoyo en el traslado del consejero Luis Gabriel Mota a la ciudad de México</t>
  </si>
  <si>
    <t>Apoyo en el traslado de personal de la Secretaria Ejecutiva del Instituto a la ciudad de México</t>
  </si>
  <si>
    <t>Asistencia a la reunión de trabajo en torno a la implementación de procesos de elección judicial concurrente</t>
  </si>
  <si>
    <t>Asistencia a reunión de trabajo en torno a la implementación de procesos de elección judicial concurrente en las oficinas centrales del Institutto Nacional Electoral</t>
  </si>
  <si>
    <t>Apoyo en el traslado del consejero Luis Gabriel Mota de la ciudad de México a Guanajuato</t>
  </si>
  <si>
    <t xml:space="preserve">Participación en la Feria Nacional del Libro de León, promoviendo la participación democrática de una manera más informada y libre mediante la lectura del material publicado por el IEEG y atención de stand </t>
  </si>
  <si>
    <t>Asistencia Técnica de Educación Cívica</t>
  </si>
  <si>
    <t>Judith Janina</t>
  </si>
  <si>
    <t>Guera</t>
  </si>
  <si>
    <t>Oscar Cristobal</t>
  </si>
  <si>
    <t>Pulido</t>
  </si>
  <si>
    <t>José Manuel</t>
  </si>
  <si>
    <t>Cuéllar</t>
  </si>
  <si>
    <t>Prieto</t>
  </si>
  <si>
    <t>Ileana Monserrat</t>
  </si>
  <si>
    <t>Miranda</t>
  </si>
  <si>
    <t>Guzmán</t>
  </si>
  <si>
    <t>Asistencia y participación en taller o actividad lúdica en la verbena cultural del Instituto Cultural de León</t>
  </si>
  <si>
    <t>Asistencia y participación en foro con partidos políticos, región Dolores Hgo.- Guanajuato, primer voto, primeras decisiones: conociendo a los partidos políticos</t>
  </si>
  <si>
    <t>Apoyo en el traslado de la consejera presidenta para su asistencia a la reunión de trabajo sobre las Elecciones Concurrentes 2027, convocada por el INE</t>
  </si>
  <si>
    <t>Traslado de personal del Institutot para su asistencia a panel de discusión, tecnología, inteligencia artificial y cultura digital, conferencia magistral: democracia diferenciada para infancias y juventudes; taller derecho al juego y derecho a la paz; conferencia magistral:políticas públicas en materia de educación cívica; impartición de taller:cuidar-Kanáanil desarrollado con el objetivo de que niñas y niños reconozcan la importancia de su participación</t>
  </si>
  <si>
    <t>Patzcuaro</t>
  </si>
  <si>
    <t>Secretario de Oficina</t>
  </si>
  <si>
    <t>Jesús</t>
  </si>
  <si>
    <t>Cabrera</t>
  </si>
  <si>
    <t>Villagómez</t>
  </si>
  <si>
    <t>Participación en la instalación de un módulo informativo en el municipio de Abasolo para la difusión de información sobre los derechos político-electorales de las personas guanajuatenses residentes en el extranjero</t>
  </si>
  <si>
    <t xml:space="preserve">En el marco del programa Murales por la Democracia se apoyo con el traslado de personal, se brindo seguimiento puntual al proceso de elaboración de murales y se supervisó recolección de la documentación de los equipos de trabajo </t>
  </si>
  <si>
    <t>Coordinador de Participación Ciudadana</t>
  </si>
  <si>
    <t>Umbriel</t>
  </si>
  <si>
    <t>Ávalos</t>
  </si>
  <si>
    <t>Traslado a oficinas centrales del Instituto para el desarrollo de diversas actividades institucionales y pago de estacionamiento</t>
  </si>
  <si>
    <t>Pago de estacionamiento derivado de la actividad murales por la democracia</t>
  </si>
  <si>
    <t>Traslados a Villagrán, Celaya, San Miguel de Allende, Comononfort en apoyo de las personas intérpretes de señas en asambleas de la organización "Guía Nacional Indígena Originaria de Guanajuato, A. C. "</t>
  </si>
  <si>
    <t>Villagrán, Celaya, San Miguel de Allende, Comonfort</t>
  </si>
  <si>
    <t xml:space="preserve">Traslado a oficinas centrales del Instituto para la entrega de fondo revolvente, pago de estacionamiento derivado de la busqueda de inmuebles para consejos electorales y asistencia a conferencia </t>
  </si>
  <si>
    <t>Apaseo el Alto, Tarimoro</t>
  </si>
  <si>
    <t>Traslado a oficinas centrales del Instituto para la entrega de fondo revolvente</t>
  </si>
  <si>
    <t xml:space="preserve">Asistencia presencial en mesas de trabajo y ponencias en el "Foro Elecciones Concurrentes 2027: Retos del Sistema Nacional Electoral" </t>
  </si>
  <si>
    <t>Veracruz</t>
  </si>
  <si>
    <t>Boca del Río</t>
  </si>
  <si>
    <t xml:space="preserve">Asistencia  y participación durante el "Foro Elecciones Concurrentes 2027: Retos del Sistema Nacional Electoral" </t>
  </si>
  <si>
    <t>Pago de estacionamientos derivados de: pago de agua en SAPAM, instalación de módulo informativo para personas migrantes y sus familias en Abasolo y para solicitar documentación faltante para el refrendo del padrón de proveedores del arrendador de la JER Valle de Santiago</t>
  </si>
  <si>
    <t>Traslados por asistencia a instituciones educativas actividad foro con partidos políticos, traslado de participantes actividad murales por la democracia y actividades en módulo portátil</t>
  </si>
  <si>
    <t>León, Irapuato</t>
  </si>
  <si>
    <t xml:space="preserve">Alfonso </t>
  </si>
  <si>
    <t>Pago de taxi en asistencia a institución educativa para realizar gestiones correspondientes a las actividades de niñas, niños y adolescentes</t>
  </si>
  <si>
    <t>Entrega de documentos en edificio central del IEEG en Guanajuato</t>
  </si>
  <si>
    <t>Traslado a oficinas centrales del Instituto para recoger y trasladar materiales de la actividad murales por la democracia</t>
  </si>
  <si>
    <t>Anabel</t>
  </si>
  <si>
    <t>Asistencia a capacitación  con el tema "Buenas prácticas en las actuaciones de oficialia electoral"</t>
  </si>
  <si>
    <t>Entrega de copias certificadas al representante suplente del Partido Acción Nacional en el municipio de León</t>
  </si>
  <si>
    <t>San Francisco del Rincón, Dolores Hgo.</t>
  </si>
  <si>
    <t>Traslado de dos equipos participantes en el marco del concurso "Murales por la Democracia"</t>
  </si>
  <si>
    <t>San Luis de la Paz, Dolores Hgo.</t>
  </si>
  <si>
    <t>Entrega de oficio en Dolores Hgo. Y traslado de personal de la UTVGRE del Instituto a Villagrán</t>
  </si>
  <si>
    <t>Dolores Hgo., Villagrán</t>
  </si>
  <si>
    <t>Entrega de oficios en los municipios de San Luis de la Paz, Dolores Hgo. Y San Miguel de Allende</t>
  </si>
  <si>
    <t>San Miguel de Allende, San Luis de la Paz, Dolores Hgo.</t>
  </si>
  <si>
    <t>Traslado de participantes del concurso Murales por la Democracia 2026 de la JER San Luis de la Paz a Dolores Hgo.</t>
  </si>
  <si>
    <t>Traslado de personal de la JER San Francisco del Rincón a oficinas centrales del Instituto y viceversa por premiación del programa Juventudes Embajadoras por la Democracia 2025-2026</t>
  </si>
  <si>
    <t>Entrega de oficio en el Ayuntamiento de Dolores Hgo.</t>
  </si>
  <si>
    <t>Traslado a León para la compra de cajas de uso rudo</t>
  </si>
  <si>
    <t>Entrega de copia certificada al representante suplente del Partido Acción Nacional en el municpio de León y traslado de personal del Instituto para instalación de módulo informativo en Presidencia Municipal de Abasolo</t>
  </si>
  <si>
    <t>Entrega de requerimientos de información en Ayuntamiento de Dolores Hgo.</t>
  </si>
  <si>
    <t>Entrega de oficios en Presidencia Municipal de León y Purisíma del Rincón</t>
  </si>
  <si>
    <t>Purisíma del Rincón, León</t>
  </si>
  <si>
    <t xml:space="preserve">Chavéz </t>
  </si>
  <si>
    <t>Participación en la presentación del libro, "Manual sobre la Violencia Política contra las Mujeres en Razón de Género: Para Mujeres Políticas de la Paridad"</t>
  </si>
  <si>
    <t>Villagrán</t>
  </si>
  <si>
    <t>Entrega de oficio de requerimiento en partido Movimiento Ciudadano y Ayuntamiento de Guanajuato</t>
  </si>
  <si>
    <t>San Luis de la Paz, San Diego de la Unión, Silao</t>
  </si>
  <si>
    <t>Rigoberto</t>
  </si>
  <si>
    <t>Castro</t>
  </si>
  <si>
    <t>Entrega de requerimiento de información en ISSSTE Celaya y SATEG</t>
  </si>
  <si>
    <t>Traslado de vehículo de consejera para verificación (0)</t>
  </si>
  <si>
    <t>Entrega de requerimiento de información en la delegación del ISSSTE en el municipio de Celaya</t>
  </si>
  <si>
    <t>Entrega de oficio de copias certificadas en el comité directivo estatal del PAN</t>
  </si>
  <si>
    <t>Entrega de requerimiento de informacion en la Secretaría de Comunicación Social del MC</t>
  </si>
  <si>
    <t>Valle de Santiago, San Luis de la Paz</t>
  </si>
  <si>
    <t>Pénjamo, Salamanca, León, Dolores Hgo.</t>
  </si>
  <si>
    <t>Encargada de Despacho de Órgano Desconcentrado</t>
  </si>
  <si>
    <t>Traslado a las oficinas centrales del Instituto para asistencia a presentación editorial, capacitación y entrega de documentos, traslado a Romita para posible renta de inmueble para consejo municipal</t>
  </si>
  <si>
    <t>Lucía Ariadna</t>
  </si>
  <si>
    <t>Asistencia a oficinas centrales del Instituto para asistencia a presentación editorial, capacitación y entrega de documentos</t>
  </si>
  <si>
    <t>Traslados a oficinas centrales del Instituto para el desarrollo de diversas actividades institucionales, asamblea en San Miguel de Allende</t>
  </si>
  <si>
    <t>Guanajuato, San Miguel de Allende</t>
  </si>
  <si>
    <t>Asistencia a oficinas centrales del Instituto para capacitación buenas prácticas en las actuaciones de oficialia electoral y al encuentro de las juventudes embajadoras por la democracia</t>
  </si>
  <si>
    <t>Asistencia a la ceremonia de premiación del programa "Juventudes Embajadoras por la Democracia", generación 2025-2026</t>
  </si>
  <si>
    <t>Mayté Biridiana</t>
  </si>
  <si>
    <t>Guerra</t>
  </si>
  <si>
    <t>Asistencia a la capacitación "Buenas prácticas en las actuaciones de Oficialia Electoral"</t>
  </si>
  <si>
    <t xml:space="preserve">Pago por traslados y estacionamientos en asistencia a oficinas centrales para el desarrollo de diversas actividades institucionales, asistencia a capacitaciones y asambleas </t>
  </si>
  <si>
    <t>Encargado de Despacho de Titular de Órgano Desconcentrado</t>
  </si>
  <si>
    <t>Jorge Luis</t>
  </si>
  <si>
    <t>Altamirano</t>
  </si>
  <si>
    <t>Asistencia a oficinas centrrales del Instituto para el curso "Buenas prácticas en las actuaciones de oficialia electoral"</t>
  </si>
  <si>
    <t>Asistencia a oficinas centrales del Instituto para entrega de archivo de trámite, entre otros</t>
  </si>
  <si>
    <t xml:space="preserve">Salinas </t>
  </si>
  <si>
    <t>Asistencia a oficinas centrales para la ceremonia de premiación de las Juventudes Embajadoras por la Democracia</t>
  </si>
  <si>
    <t>Asistencia y participación durante la Misión Nacional de Observación Electoral Coahuila 2026</t>
  </si>
  <si>
    <t>Coahuila</t>
  </si>
  <si>
    <t>Saltillo</t>
  </si>
  <si>
    <t>Realización de diligencias relacionadas con acta entrega-recepción, así como con los buzones de quejas y denuncias ubicados en las juntas ejecutivas regionales de Celaya y Cortazár</t>
  </si>
  <si>
    <t>Celaya, Cortazár</t>
  </si>
  <si>
    <t>Traslado a oficinas centrales del IEEG a ceremonia de premiación de Juventudes embajadoras por la democracia y capacitación en materia de oficialia electoral</t>
  </si>
  <si>
    <t>Participación en la instalación de un módulo informativo en el evento de entrega de visas y citas de visas en Villagrán para difundir información sobre los derechos político electorales de las personas migrantes residentes en el extranjero</t>
  </si>
  <si>
    <t>Traslado de consejero y asistente de consejero al Programa de Misión Nacional de Observación Electoral Coahuila en el marco del PREP 2025-2026</t>
  </si>
  <si>
    <t>Fabiola Paulina</t>
  </si>
  <si>
    <t>Valencia</t>
  </si>
  <si>
    <t>Velázquez</t>
  </si>
  <si>
    <t>Traslado e instalación de módulo informativo sobre los derechos político-electorales en la Feria del Sombrero 2026, en San Francisco del Rincón</t>
  </si>
  <si>
    <t>Valle de Santiago, Santiago Maravatío</t>
  </si>
  <si>
    <t>Entrega de oficio en Presidencia Municipal de Purisíma del Rincón</t>
  </si>
  <si>
    <t>Purisíma del Rincón</t>
  </si>
  <si>
    <t>Entrega de oficio en el Poder Judicial de Dolores Hgo.</t>
  </si>
  <si>
    <t>Entrega de documentos en Presidencia Municipal de León</t>
  </si>
  <si>
    <t>Traslado de personal de la Dirección de Cultura a las instalaciones de la Feria del Sombrero en San Francisco del Rincón</t>
  </si>
  <si>
    <t xml:space="preserve">Entrega de oficios en SATEG Silao y Presidencia Municipal de León </t>
  </si>
  <si>
    <t>Montes</t>
  </si>
  <si>
    <t>Levantamiento de inventario del Titular de la JER Celaya</t>
  </si>
  <si>
    <t>Auxiliar de Control Patrimonial</t>
  </si>
  <si>
    <t>Gonzálo Eduardo</t>
  </si>
  <si>
    <t>Abogado</t>
  </si>
  <si>
    <t>Amezcua</t>
  </si>
  <si>
    <t>Dolores Hgo., San Diego de la Unión, Valle de Santiago</t>
  </si>
  <si>
    <t>Dolores Hgo., San Diego de la Unión</t>
  </si>
  <si>
    <t xml:space="preserve">Rigoberto </t>
  </si>
  <si>
    <t>Yuririra</t>
  </si>
  <si>
    <t xml:space="preserve">Traslado a oficinas centrales del Instituto para el desarrollo de diversas actividades institucionales, visitas a inmuebles como parte de las actividades del proceso electoral local ordinario (PELO 2026-2027) y traslado por actividad correspondiente al Programa de Atención a Niñas, Niños y Adolescentes </t>
  </si>
  <si>
    <t>Pago de estacionamiento derivado del pago de servicio de agua y cambio de cheque</t>
  </si>
  <si>
    <t>Traslado del municipio de Salamanca al municipio de Comonfort, Tierra Blanca, San Miguel de Allende y viceversa en apoyo de la persona interpréte de lengua otomí</t>
  </si>
  <si>
    <t>Comonfort, Tierra Blanca, San Miguel de Allende</t>
  </si>
  <si>
    <t>Juana</t>
  </si>
  <si>
    <t>Arellano</t>
  </si>
  <si>
    <t>Rosas</t>
  </si>
  <si>
    <t>Se acudió a plática de socialización con la comunidad estudiantil del bachillerato SABES del municipio de Santa Catarina</t>
  </si>
  <si>
    <t>Santa Catarina</t>
  </si>
  <si>
    <t>Asistencia y participación en el Foro con Partidos Políticos San Luis de la Paz-San Miguel de Allende, bajo el tema: "Primer voto, primeras decisiones:conociendo a los partidos políticos"</t>
  </si>
  <si>
    <t>Asistencia y participación en el Encuentro Nacional de Inclusión y Democracia Sustantiva</t>
  </si>
  <si>
    <t>Cancún</t>
  </si>
  <si>
    <t>Asesora de Consejera Electoral</t>
  </si>
  <si>
    <t>Asesora</t>
  </si>
  <si>
    <t>Zulema Sarahí</t>
  </si>
  <si>
    <t>Manríquez</t>
  </si>
  <si>
    <t>Pago de estacionamientos derivados de entrega de oficio de requerimiento de información en Ayuntamiento de León, en la Universidad de Guanajuato y Agencia del Ministerio Público II</t>
  </si>
  <si>
    <t>León, Guanajuato</t>
  </si>
  <si>
    <t>Germán</t>
  </si>
  <si>
    <t>Cobertura de forgrafía en la UG sede central en la jornada por los derechos LGBTTIQPA+</t>
  </si>
  <si>
    <t>Entrega de oficio en el DIF Municipal de Dolores Hgo.</t>
  </si>
  <si>
    <t xml:space="preserve">Traslado de Consejera a ceremonia de premiación del concurso Murales por la Democracia en el parque Irekua </t>
  </si>
  <si>
    <t>Entrega de oficios en Presidencia Municipal de Dolores Hgo.</t>
  </si>
  <si>
    <t>Entrega de oficio en SAPAL</t>
  </si>
  <si>
    <t>Traslado de consejera a ceremonia de premiación del concurso Murales por la Democracia, entrega de oficio de requerimiento de información en Ayuntamiento de León</t>
  </si>
  <si>
    <t>Entrega de oficio de requerimiento de información en ISSSTE Celaya e institución educativa de Dolores Hgo.</t>
  </si>
  <si>
    <t>Celaya, Dolores Hgo.</t>
  </si>
  <si>
    <t>Entrega de oficio en oficinas del partido PAN</t>
  </si>
  <si>
    <t>Entrega de oficio en el Ayuntamiento de Irapuato</t>
  </si>
  <si>
    <t>Entrega de dictamen en la delegación del ISSSTE</t>
  </si>
  <si>
    <t>León, Dolores Hgo.</t>
  </si>
  <si>
    <t xml:space="preserve">Pago de estacionamiento derivado de la actividad murales por la democracia y búsqueda de inmuebles para consejos </t>
  </si>
  <si>
    <t>Pasajes</t>
  </si>
  <si>
    <t>Pasajes (aereos)</t>
  </si>
  <si>
    <t>Pasajes (tag)</t>
  </si>
  <si>
    <t>Pasajes(tag)</t>
  </si>
  <si>
    <t>https://ieeg-my.sharepoint.com/:b:/g/personal/transparencia_ieeg_org_mx/IQAXe5tqfAatSICkKkJlptGyAcNYplhcDMfw2lVcq1c8k2U?e=zvDOMz</t>
  </si>
  <si>
    <t>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</si>
  <si>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582BE a nombre de Catherine Daniela Rojas Rojas solo fue válida por $ 629.88.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</si>
  <si>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orden de comisión oficial sólo fue válida por $181.00.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</si>
  <si>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7303 a nombre de Mustafa Atilkan solo fue valida por $ 382.80.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</si>
  <si>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8156 a nombre de La Casona solo fue valida por $ 1,053.00.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</si>
  <si>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MOR18501 a nombre de Fingers de Querétaro solo fue valida por $ 1,154.78.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</si>
  <si>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El gasto se erogó del presupuesto de la DCPE.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</si>
  <si>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#R3827 a nombre de Interindustrias Operadora de Hoteles solo fue valida por $ 627.00.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</si>
  <si>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#12126 y #12230 a nombre de Restaurantes Toks solo fueron validas por 209.96, factura # 101018 a nombre de Café Sirena valida solo por $ 209.96, factura # 17786 a nombre de Two Richard Group valida solo por 209.96.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</si>
  <si>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51A0PT a nombre de Junior Foods solo fue valida por $ 209.96.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</si>
  <si>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12059, a nombre de Restaurantes Toks solo fue vlaida por $ 209.96, factura #741385 a nombre de Junior Foods solo fue valida por $209.96, factura # 4825 a nombre de María Isabel Guerrero Hinojosa solo fue valida por $209.96.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</si>
  <si>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FNLD1166 a nombre de Edgar Alejandro de la Rosa Muñoz solo fue valida por $ 209.96.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</si>
  <si>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A17853 a nombre de Two Richar Group solo fue valida por $ 124.96.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</si>
  <si>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A17844 a nombre de Two Richard Group solo fue valida por $131.46.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</si>
  <si>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331 a nombre de María del Rocio Maldonado González solo fue valida por $ 209.96.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</si>
  <si>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A5256  a nombre de Radisson solo fue valida por $ 1,792.50.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</si>
  <si>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A5256 a nombre de Radisson solo fue valida por $ 60.00.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</si>
  <si>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 WT26514 a nombre de Mariscos Villa Rica Mocambo solo fue valida por $1,679.00, factura # N0023472 a nombre de Made in Sonora valida por $ 819.00, factura # EVER172438 a nombre de City Express valida por $ 5,458.06.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</si>
  <si>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#C158 a nombre de Beachscape Kin Ha Villa &amp; Suites sólo fue valida por $ 445.50.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</si>
  <si>
    <t>La factura #C158 a nombre de Beachscape Kin Ha Villa &amp; Suites sólo fue valida por $ 445.50, el recibo a nombre de Uber eats del 13/06/2026 sólo fue valido por $328.90. No se generó informe de comisión, por tal motivo no hay hipervinculo. Asimismo, se realizó la versión pública de algunos anexos, ya que contienen datos personales que deben de clasificarse de confidencial mismo que determinó el Comité de Transparencia en la resolución CT/029/2026 https://bit.ly/4yr4vrU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</si>
</sst>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
      <u/>
      <sz val="11"/>
      <name val="Aptos Narrow"/>
      <family val="2"/>
      <scheme val="minor"/>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0" borderId="0" applyNumberFormat="0" applyFill="0" applyBorder="0" applyAlignment="0" applyProtection="0"/>
    <xf numFmtId="0" fontId="6" fillId="3" borderId="0"/>
    <xf numFmtId="0" fontId="3" fillId="3" borderId="0" applyNumberFormat="0" applyFill="0" applyBorder="0" applyAlignment="0" applyProtection="0"/>
    <xf numFmtId="0" fontId="6" fillId="3" borderId="0"/>
    <xf numFmtId="0" fontId="6"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1" fontId="4" fillId="0" borderId="0" xfId="0" applyNumberFormat="1" applyFont="1"/>
    <xf numFmtId="4" fontId="4" fillId="0" borderId="0" xfId="0" applyNumberFormat="1" applyFont="1"/>
    <xf numFmtId="0" fontId="3" fillId="3" borderId="0" xfId="1" applyFill="1"/>
    <xf numFmtId="0" fontId="4" fillId="0" borderId="0" xfId="0" applyFont="1" applyAlignment="1">
      <alignment vertical="center"/>
    </xf>
    <xf numFmtId="1" fontId="0" fillId="0" borderId="0" xfId="0" applyNumberFormat="1"/>
    <xf numFmtId="4" fontId="0" fillId="0" borderId="0" xfId="0" applyNumberFormat="1"/>
    <xf numFmtId="14" fontId="0" fillId="0" borderId="0" xfId="0" applyNumberFormat="1"/>
    <xf numFmtId="0" fontId="5" fillId="3" borderId="0" xfId="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xf numFmtId="0" fontId="3" fillId="3" borderId="0" xfId="3" applyFill="1"/>
    <xf numFmtId="0" fontId="3" fillId="3" borderId="0" xfId="3"/>
    <xf numFmtId="0" fontId="4" fillId="3" borderId="0" xfId="2" applyFont="1"/>
    <xf numFmtId="0" fontId="6" fillId="3" borderId="0" xfId="2"/>
  </cellXfs>
  <cellStyles count="6">
    <cellStyle name="Hipervínculo" xfId="1" builtinId="8"/>
    <cellStyle name="Hipervínculo 2" xfId="3" xr:uid="{5AC30BB5-96A9-466C-8B56-D48AA98CACEF}"/>
    <cellStyle name="Normal" xfId="0" builtinId="0"/>
    <cellStyle name="Normal 2" xfId="2" xr:uid="{C3CAFC8B-BC2D-4975-B8D1-6DF9217C8CDC}"/>
    <cellStyle name="Normal 3" xfId="4" xr:uid="{80CC8220-827E-4CCD-8E22-A9390A0D78BD}"/>
    <cellStyle name="Normal 4" xfId="5" xr:uid="{C028FE6B-4C9A-42D9-961E-6C58D49752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ieeg-my.sharepoint.com/:b:/g/personal/transparencia_ieeg_org_mx/IQBo7oxHM2eZTqwPZU2TtJMVAXMQyiY666QCvY6ndcfOZuw?e=IMh8Kl" TargetMode="External"/><Relationship Id="rId21" Type="http://schemas.openxmlformats.org/officeDocument/2006/relationships/hyperlink" Target="https://ieeg-my.sharepoint.com/:b:/g/personal/transparencia_ieeg_org_mx/IQC1fd4u4XEkTI4rJ16T4RulAdi7Q1VZiqD0a5FSrPhjf-M?e=D7MAPG" TargetMode="External"/><Relationship Id="rId63" Type="http://schemas.openxmlformats.org/officeDocument/2006/relationships/hyperlink" Target="https://ieeg-my.sharepoint.com/:b:/g/personal/transparencia_ieeg_org_mx/IQBrTSKP0gSDR7VDbLduNMcZASKxVN2-wxRI2l74Wpf0yQs?e=Etlxg8" TargetMode="External"/><Relationship Id="rId159" Type="http://schemas.openxmlformats.org/officeDocument/2006/relationships/hyperlink" Target="https://ieeg-my.sharepoint.com/:b:/g/personal/transparencia_ieeg_org_mx/IQB5CuiiWnbzS7ITYZ28xXonAVz6xVeIZ0qJSJu_ZdryLBw?e=sHGlqB" TargetMode="External"/><Relationship Id="rId170" Type="http://schemas.openxmlformats.org/officeDocument/2006/relationships/hyperlink" Target="https://ieeg-my.sharepoint.com/:b:/g/personal/transparencia_ieeg_org_mx/IQDBzj9o40-HR6nzCMF3oqj0AQO2ESr2XlHi9bwvJLSMV-A?e=GheoRV" TargetMode="External"/><Relationship Id="rId226" Type="http://schemas.openxmlformats.org/officeDocument/2006/relationships/hyperlink" Target="https://ieeg-my.sharepoint.com/:b:/g/personal/transparencia_ieeg_org_mx/IQCmMN8pjpe1QZdo-GA51W6IAb34B7b9H2U8UjvGLnqCi3c?e=iBeZqv" TargetMode="External"/><Relationship Id="rId268" Type="http://schemas.openxmlformats.org/officeDocument/2006/relationships/hyperlink" Target="https://ieeg-my.sharepoint.com/:b:/g/personal/transparencia_ieeg_org_mx/IQA_kZ4FTsN0SY9wHClGTTVNAYAMlj_-nBfLMXa1eTZhJeg?e=0Aad1C" TargetMode="External"/><Relationship Id="rId11" Type="http://schemas.openxmlformats.org/officeDocument/2006/relationships/hyperlink" Target="https://ieeg-my.sharepoint.com/:b:/g/personal/transparencia_ieeg_org_mx/IQC3gZIFg1SBRKq-pJrWeryzATg0eJqqykqlPxRjLzn--bE?e=Ttfobe" TargetMode="External"/><Relationship Id="rId32" Type="http://schemas.openxmlformats.org/officeDocument/2006/relationships/hyperlink" Target="https://ieeg-my.sharepoint.com/:b:/g/personal/transparencia_ieeg_org_mx/IQD37qeJtgDpR6noiM-9QT0fAQrXfkBHvW3vveZX5CFm-70?e=kyXkC3" TargetMode="External"/><Relationship Id="rId53" Type="http://schemas.openxmlformats.org/officeDocument/2006/relationships/hyperlink" Target="https://ieeg-my.sharepoint.com/:b:/g/personal/transparencia_ieeg_org_mx/IQCVzGR19TgKQ7tK3SlqS8IXAZOsq5pwhwBqPLYF4FcfMm0?e=qrniZl" TargetMode="External"/><Relationship Id="rId74" Type="http://schemas.openxmlformats.org/officeDocument/2006/relationships/hyperlink" Target="https://ieeg-my.sharepoint.com/:b:/g/personal/transparencia_ieeg_org_mx/IQDYPPp4ay25R7BPgPZGJB-cAQzRLSc_hzEnZ0nmCAMkqB0?e=slfzsJ" TargetMode="External"/><Relationship Id="rId128" Type="http://schemas.openxmlformats.org/officeDocument/2006/relationships/hyperlink" Target="https://ieeg-my.sharepoint.com/:b:/g/personal/transparencia_ieeg_org_mx/IQCYd0UqqP_mRL4Urwd7h_i-AXOoSq3rf4gmbFvO51b_vHI?e=QpsvwH" TargetMode="External"/><Relationship Id="rId149" Type="http://schemas.openxmlformats.org/officeDocument/2006/relationships/hyperlink" Target="https://ieeg-my.sharepoint.com/:b:/g/personal/transparencia_ieeg_org_mx/IQB36zOY4TK3RplvKF0D2pTmAc3qIgE7m_zZN9J5XnDiQbg?e=fYrRgm" TargetMode="External"/><Relationship Id="rId5" Type="http://schemas.openxmlformats.org/officeDocument/2006/relationships/hyperlink" Target="https://api.ieeg.mx/repoinfo/Uploads/lineamientos-generales-de-racionalidad-austeridad-y-disciplina-presupuestal-del-ieeg-2026.pdf" TargetMode="External"/><Relationship Id="rId95" Type="http://schemas.openxmlformats.org/officeDocument/2006/relationships/hyperlink" Target="https://ieeg-my.sharepoint.com/:b:/g/personal/transparencia_ieeg_org_mx/IQD5afQnIULzQZT0iFZ-Z_xeAWnhNyYg4Nv7nEN38dTKCJc?e=AoQRMh" TargetMode="External"/><Relationship Id="rId160" Type="http://schemas.openxmlformats.org/officeDocument/2006/relationships/hyperlink" Target="https://ieeg-my.sharepoint.com/:b:/g/personal/transparencia_ieeg_org_mx/IQAsCQ9lJ87jTL67EKfIyWLhAXIMIaVTxxEcqE2YPjZ9IaI?e=wJdz5M" TargetMode="External"/><Relationship Id="rId181" Type="http://schemas.openxmlformats.org/officeDocument/2006/relationships/hyperlink" Target="https://ieeg-my.sharepoint.com/:b:/g/personal/transparencia_ieeg_org_mx/IQA_KsoVokdCSpRU9xbAhaAhARxpz8A7es_8uigHheAH5-U?e=uEVhP0" TargetMode="External"/><Relationship Id="rId216" Type="http://schemas.openxmlformats.org/officeDocument/2006/relationships/hyperlink" Target="https://ieeg-my.sharepoint.com/:b:/g/personal/transparencia_ieeg_org_mx/IQBAY7lo9BBmT7n2_3QaNwMNAT-QfwADx5wuGVy4orwuLOE?e=BBPPnE" TargetMode="External"/><Relationship Id="rId237" Type="http://schemas.openxmlformats.org/officeDocument/2006/relationships/hyperlink" Target="https://ieeg-my.sharepoint.com/:b:/g/personal/transparencia_ieeg_org_mx/IQBk2EthyLauRKJEykD964blAWVPBnwhgRJSmX1VyTXwF8M?e=Kv2Kl0" TargetMode="External"/><Relationship Id="rId258" Type="http://schemas.openxmlformats.org/officeDocument/2006/relationships/hyperlink" Target="https://ieeg-my.sharepoint.com/:b:/g/personal/transparencia_ieeg_org_mx/IQAgdlVx5Y61RICNTkvyEJJYAewMi_6nIzpD8DDqvgszwHA?e=CLQoej" TargetMode="External"/><Relationship Id="rId22" Type="http://schemas.openxmlformats.org/officeDocument/2006/relationships/hyperlink" Target="https://ieeg-my.sharepoint.com/:b:/g/personal/transparencia_ieeg_org_mx/IQCvOFDjo_mESqN4pqdB1iN8AYF9VXORhfF7cvlg-wir4EE?e=YQaPWg" TargetMode="External"/><Relationship Id="rId43" Type="http://schemas.openxmlformats.org/officeDocument/2006/relationships/hyperlink" Target="https://ieeg-my.sharepoint.com/:b:/g/personal/transparencia_ieeg_org_mx/IQBFNYayVeCeSbfPQNaYgbd6Ad6TjET-bgnF7ziq9Bhc7lo?e=JsmVA2" TargetMode="External"/><Relationship Id="rId64" Type="http://schemas.openxmlformats.org/officeDocument/2006/relationships/hyperlink" Target="https://ieeg-my.sharepoint.com/:b:/g/personal/transparencia_ieeg_org_mx/IQCn1BWu_8f3Toc4DVV7d1YtAXHpG0_cxP3iEQDwqfwMrY0?e=aS2S2M" TargetMode="External"/><Relationship Id="rId118" Type="http://schemas.openxmlformats.org/officeDocument/2006/relationships/hyperlink" Target="https://ieeg-my.sharepoint.com/:b:/g/personal/transparencia_ieeg_org_mx/IQBAFxcJk6-1Q7IW8O0suvIBAY46zjJszd9edatPrr36ahQ?e=rFd3Vt" TargetMode="External"/><Relationship Id="rId139" Type="http://schemas.openxmlformats.org/officeDocument/2006/relationships/hyperlink" Target="https://ieeg-my.sharepoint.com/:b:/g/personal/transparencia_ieeg_org_mx/IQBdY7uUQP1mTb_X7w57yZmKAb5bf8UJGNb-iNLOUdp9XbM?e=IqTVbq" TargetMode="External"/><Relationship Id="rId85" Type="http://schemas.openxmlformats.org/officeDocument/2006/relationships/hyperlink" Target="https://ieeg-my.sharepoint.com/:b:/g/personal/transparencia_ieeg_org_mx/IQBGhV2NgQBFTql5Z0aBA_oWAW8MBQDJGTDvrKPaIi52_Cc?e=Ie9P6L" TargetMode="External"/><Relationship Id="rId150" Type="http://schemas.openxmlformats.org/officeDocument/2006/relationships/hyperlink" Target="https://ieeg-my.sharepoint.com/:b:/g/personal/transparencia_ieeg_org_mx/IQDrQGw9mW2iR5R1WCUo6lnaAYbcPtUVlCUjc-h8Lp6jqUM?e=VgzaF4" TargetMode="External"/><Relationship Id="rId171" Type="http://schemas.openxmlformats.org/officeDocument/2006/relationships/hyperlink" Target="https://ieeg-my.sharepoint.com/:b:/g/personal/transparencia_ieeg_org_mx/IQBpw9iFaEeVSLIOMedrqvfxAXj_yRjabsp1jS4kBHZyrio?e=ymGAMi" TargetMode="External"/><Relationship Id="rId192" Type="http://schemas.openxmlformats.org/officeDocument/2006/relationships/hyperlink" Target="https://ieeg-my.sharepoint.com/:b:/g/personal/transparencia_ieeg_org_mx/IQBNiqQ0asE3T5UR0sKVaV_jAcw91VBDhbBejh2YNHESEz8?e=GKL5MH" TargetMode="External"/><Relationship Id="rId206" Type="http://schemas.openxmlformats.org/officeDocument/2006/relationships/hyperlink" Target="https://ieeg-my.sharepoint.com/:b:/g/personal/transparencia_ieeg_org_mx/IQD_F7goSJVGRpuj0Umh7cAyAZMDNVfKTkuVnrWhiCe1aPk?e=S9aujY" TargetMode="External"/><Relationship Id="rId227" Type="http://schemas.openxmlformats.org/officeDocument/2006/relationships/hyperlink" Target="https://ieeg-my.sharepoint.com/:b:/g/personal/transparencia_ieeg_org_mx/IQA5dl2FCRkjQ4wwBFngcD_5AUctJ9-FKZYS6nBXAWR4RSc?e=WxtiM0" TargetMode="External"/><Relationship Id="rId248" Type="http://schemas.openxmlformats.org/officeDocument/2006/relationships/hyperlink" Target="https://ieeg-my.sharepoint.com/:b:/g/personal/transparencia_ieeg_org_mx/IQASQljyDGOdT6U9vSG-NPGdASVPSBjzHp8CMarRgYi-TBI?e=bznSXS" TargetMode="External"/><Relationship Id="rId269" Type="http://schemas.openxmlformats.org/officeDocument/2006/relationships/hyperlink" Target="https://ieeg-my.sharepoint.com/:b:/g/personal/transparencia_ieeg_org_mx/IQAzvzQZgnHzSp6eMHDWwlbFAcICgZwqbF7lUTFKC46iKiM?e=XCbWnc" TargetMode="External"/><Relationship Id="rId12" Type="http://schemas.openxmlformats.org/officeDocument/2006/relationships/hyperlink" Target="https://ieeg-my.sharepoint.com/:b:/g/personal/transparencia_ieeg_org_mx/IQCsh2mVtf8dQpXx7vqQhsh-AeT8KcWRDn73aWHvzLo-Vng?e=0BBLIF" TargetMode="External"/><Relationship Id="rId33" Type="http://schemas.openxmlformats.org/officeDocument/2006/relationships/hyperlink" Target="https://ieeg-my.sharepoint.com/:b:/g/personal/transparencia_ieeg_org_mx/IQBPUlM373xBS58w2B6FWSHxAT3fm9Wn9jNsXenfOJx4xTE?e=aLbjQT" TargetMode="External"/><Relationship Id="rId108" Type="http://schemas.openxmlformats.org/officeDocument/2006/relationships/hyperlink" Target="https://ieeg-my.sharepoint.com/:b:/g/personal/transparencia_ieeg_org_mx/IQA1MShz0hKkQ7oSWgI1w0tVAZby_KCVWxW3We8Xvb7tXKI?e=M6lMxv" TargetMode="External"/><Relationship Id="rId129" Type="http://schemas.openxmlformats.org/officeDocument/2006/relationships/hyperlink" Target="https://ieeg-my.sharepoint.com/:b:/g/personal/transparencia_ieeg_org_mx/IQCZpcn0LrKORJ7Ir92bi0WvATTFG6yAUU7u6knifzD4BfQ?e=XTHOZd" TargetMode="External"/><Relationship Id="rId54" Type="http://schemas.openxmlformats.org/officeDocument/2006/relationships/hyperlink" Target="https://ieeg-my.sharepoint.com/:b:/g/personal/transparencia_ieeg_org_mx/IQA4p6tNo6vBSbKEAvXobV6uARt0y59gjjosQl5-Vx_UQS0?e=dc6qsw" TargetMode="External"/><Relationship Id="rId75" Type="http://schemas.openxmlformats.org/officeDocument/2006/relationships/hyperlink" Target="https://ieeg-my.sharepoint.com/:b:/g/personal/transparencia_ieeg_org_mx/IQDacxGuTbn5TZMow4Zwh89RAflhGc61zbPt5xE_JAIvWnk?e=ks1aJO" TargetMode="External"/><Relationship Id="rId96" Type="http://schemas.openxmlformats.org/officeDocument/2006/relationships/hyperlink" Target="https://ieeg-my.sharepoint.com/:b:/g/personal/transparencia_ieeg_org_mx/IQATOv3qklWeSqPHKKFXUPsIAbGxQMXMQ4RETpBR4pbvwC0?e=6hhSx8" TargetMode="External"/><Relationship Id="rId140" Type="http://schemas.openxmlformats.org/officeDocument/2006/relationships/hyperlink" Target="https://ieeg-my.sharepoint.com/:b:/g/personal/transparencia_ieeg_org_mx/IQAtFeqPdWNESKxuIc_ePMiOAcdtrh5tejnBICn1ovMb1s8?e=QqOGRG" TargetMode="External"/><Relationship Id="rId161" Type="http://schemas.openxmlformats.org/officeDocument/2006/relationships/hyperlink" Target="https://ieeg-my.sharepoint.com/:b:/g/personal/transparencia_ieeg_org_mx/IQAQeDNe7gDtSqXVZTUg372wAeNOK-iNpuiigaRjp85t1u0?e=4C7MfE" TargetMode="External"/><Relationship Id="rId182" Type="http://schemas.openxmlformats.org/officeDocument/2006/relationships/hyperlink" Target="https://ieeg-my.sharepoint.com/:b:/g/personal/transparencia_ieeg_org_mx/IQAjep5H8KDuRqarByNqHqcfARwT8NmtGUq1KFo-99qj_Uo?e=wcgema" TargetMode="External"/><Relationship Id="rId217" Type="http://schemas.openxmlformats.org/officeDocument/2006/relationships/hyperlink" Target="https://ieeg-my.sharepoint.com/:b:/g/personal/transparencia_ieeg_org_mx/IQBy11RRV2odQr3Le_aSwkXVAcVAoAnOb5Qz5m7oRzgTPrM?e=jorHsT" TargetMode="External"/><Relationship Id="rId6" Type="http://schemas.openxmlformats.org/officeDocument/2006/relationships/hyperlink" Target="https://api.ieeg.mx/repoinfo/Uploads/lineamientos-generales-de-racionalidad-austeridad-y-disciplina-presupuestal-del-ieeg-2026.pdf" TargetMode="External"/><Relationship Id="rId238" Type="http://schemas.openxmlformats.org/officeDocument/2006/relationships/hyperlink" Target="https://ieeg-my.sharepoint.com/:b:/g/personal/transparencia_ieeg_org_mx/IQBT9YSM3NOIT4BjmsYoOVkCAdafMydxNfsvpsIG7DLadCQ?e=a9WN02" TargetMode="External"/><Relationship Id="rId259" Type="http://schemas.openxmlformats.org/officeDocument/2006/relationships/hyperlink" Target="https://ieeg-my.sharepoint.com/:b:/g/personal/transparencia_ieeg_org_mx/IQBpAFF6oDsdRa56Ege1iQ70ATSRzMIfIeXY2ZzadhMmj_k?e=Y6pFba" TargetMode="External"/><Relationship Id="rId23" Type="http://schemas.openxmlformats.org/officeDocument/2006/relationships/hyperlink" Target="https://ieeg-my.sharepoint.com/:b:/g/personal/transparencia_ieeg_org_mx/IQDtgbsIZ_TyQ5lJfLkqRegaAcG8AQCDFOCywJ8kE2Fdb0s?e=yANaRb" TargetMode="External"/><Relationship Id="rId119" Type="http://schemas.openxmlformats.org/officeDocument/2006/relationships/hyperlink" Target="https://ieeg-my.sharepoint.com/:b:/g/personal/transparencia_ieeg_org_mx/IQBxMnsnJQIOQI9GMz8V1mx2AXnqr2XkpPTFcunkX1aOWv0?e=jDIo5L" TargetMode="External"/><Relationship Id="rId270" Type="http://schemas.openxmlformats.org/officeDocument/2006/relationships/hyperlink" Target="https://ieeg-my.sharepoint.com/:b:/g/personal/transparencia_ieeg_org_mx/IQCzh9TchogVSYqp8_z71vSVAaCHyaBwQBFy_61BRetpFB0?e=ixmVyq" TargetMode="External"/><Relationship Id="rId44" Type="http://schemas.openxmlformats.org/officeDocument/2006/relationships/hyperlink" Target="https://ieeg-my.sharepoint.com/:b:/g/personal/transparencia_ieeg_org_mx/IQCHTOKr8t_6TJ_w666QEtNyAQX6HQx3qQ2M-0rBdiWQ26Y?e=Ikvduu" TargetMode="External"/><Relationship Id="rId65" Type="http://schemas.openxmlformats.org/officeDocument/2006/relationships/hyperlink" Target="https://ieeg-my.sharepoint.com/:b:/g/personal/transparencia_ieeg_org_mx/IQAkPM3lSt4NTLn1EAp0nrT6ARWpuzzum_nqkpv0zsidstA?e=5q9XSs" TargetMode="External"/><Relationship Id="rId86" Type="http://schemas.openxmlformats.org/officeDocument/2006/relationships/hyperlink" Target="https://ieeg-my.sharepoint.com/:b:/g/personal/transparencia_ieeg_org_mx/IQBGhV2NgQBFTql5Z0aBA_oWAW8MBQDJGTDvrKPaIi52_Cc?e=Ie9P6L" TargetMode="External"/><Relationship Id="rId130" Type="http://schemas.openxmlformats.org/officeDocument/2006/relationships/hyperlink" Target="https://ieeg-my.sharepoint.com/:b:/g/personal/transparencia_ieeg_org_mx/IQB2McaiGWF-SbyDgZb0YYZQAZDd66scWrKnWknUJQ7pUtw?e=NPBVpl" TargetMode="External"/><Relationship Id="rId151" Type="http://schemas.openxmlformats.org/officeDocument/2006/relationships/hyperlink" Target="https://ieeg-my.sharepoint.com/:b:/g/personal/transparencia_ieeg_org_mx/IQC_nTxP5ORtSobVxC4kdZU7AWy4xML3qTwGchkeDiDTJgA?e=4ybKnU" TargetMode="External"/><Relationship Id="rId172" Type="http://schemas.openxmlformats.org/officeDocument/2006/relationships/hyperlink" Target="https://ieeg-my.sharepoint.com/:b:/g/personal/transparencia_ieeg_org_mx/IQAKYFizySOVQYS_M2cPYFoCAQcDScIVtAl-N_2stLR6jcE?e=mCNeD9" TargetMode="External"/><Relationship Id="rId193" Type="http://schemas.openxmlformats.org/officeDocument/2006/relationships/hyperlink" Target="https://ieeg-my.sharepoint.com/:b:/g/personal/transparencia_ieeg_org_mx/IQAH8iTVDQcTQ57cZr_faURsAaQWkifvVrJze36-hyEtdGo?e=0c8p8s" TargetMode="External"/><Relationship Id="rId207" Type="http://schemas.openxmlformats.org/officeDocument/2006/relationships/hyperlink" Target="https://ieeg-my.sharepoint.com/:b:/g/personal/transparencia_ieeg_org_mx/IQBbxwNDhyTRR7G7xlscFbfaAbfSTerkFVCVau6Z3GQ8ihc?e=SQsTnl" TargetMode="External"/><Relationship Id="rId228" Type="http://schemas.openxmlformats.org/officeDocument/2006/relationships/hyperlink" Target="https://ieeg-my.sharepoint.com/:b:/g/personal/transparencia_ieeg_org_mx/IQBfrpuJ3LGfRoaQRYQOBqaSAR-tNR02eWE_dIglCMgau4k?e=KCneCk" TargetMode="External"/><Relationship Id="rId249" Type="http://schemas.openxmlformats.org/officeDocument/2006/relationships/hyperlink" Target="https://ieeg-my.sharepoint.com/:b:/g/personal/transparencia_ieeg_org_mx/IQDY_mCO6pMBRLfigkR3SuNLARNIErcNNe4uQNSYqyGVL7o?e=hQcZRo" TargetMode="External"/><Relationship Id="rId13" Type="http://schemas.openxmlformats.org/officeDocument/2006/relationships/hyperlink" Target="https://ieeg-my.sharepoint.com/:b:/g/personal/transparencia_ieeg_org_mx/IQAn9s_67sh4RZAAsqVKuaPiAWRNLI9nQs20M9IuBKHpv0Q?e=qP8p2S" TargetMode="External"/><Relationship Id="rId109" Type="http://schemas.openxmlformats.org/officeDocument/2006/relationships/hyperlink" Target="https://ieeg-my.sharepoint.com/:b:/g/personal/transparencia_ieeg_org_mx/IQB14RwulhZaSI_tvyC29iQXARvt3NfvbWbYKTOanrxKVkw?e=bjCoHj" TargetMode="External"/><Relationship Id="rId260" Type="http://schemas.openxmlformats.org/officeDocument/2006/relationships/hyperlink" Target="https://ieeg-my.sharepoint.com/:b:/g/personal/transparencia_ieeg_org_mx/IQBqhnl9bE47TLB5cDVwV_jnAVTVIjmsoS3-8PbWQsT6dzc?e=aQljf3" TargetMode="External"/><Relationship Id="rId34" Type="http://schemas.openxmlformats.org/officeDocument/2006/relationships/hyperlink" Target="https://ieeg-my.sharepoint.com/:b:/g/personal/transparencia_ieeg_org_mx/IQD66rj37TODRrHRAPpYsQI9AfvdqD4cl2X_9gfIh2P2fPg?e=YIPfcN" TargetMode="External"/><Relationship Id="rId55" Type="http://schemas.openxmlformats.org/officeDocument/2006/relationships/hyperlink" Target="https://ieeg-my.sharepoint.com/:b:/g/personal/transparencia_ieeg_org_mx/IQAJMs3iokhrRYcKyHGA1rDaAb__k3t5RoyHN-_QIWND6Zo?e=w5f1fO" TargetMode="External"/><Relationship Id="rId76" Type="http://schemas.openxmlformats.org/officeDocument/2006/relationships/hyperlink" Target="https://ieeg-my.sharepoint.com/:b:/g/personal/transparencia_ieeg_org_mx/IQCLWVRqBR2hQLkyHj5q8NqQAatw8EyFRsP5Qu_r8tmfnj4?e=vXYPEH" TargetMode="External"/><Relationship Id="rId97" Type="http://schemas.openxmlformats.org/officeDocument/2006/relationships/hyperlink" Target="https://ieeg-my.sharepoint.com/:b:/g/personal/transparencia_ieeg_org_mx/IQDBfghudOz2T512s5I_2nTFAaXvCmvGLyjpMIb7-xxOs8g?e=MJv3l2" TargetMode="External"/><Relationship Id="rId120" Type="http://schemas.openxmlformats.org/officeDocument/2006/relationships/hyperlink" Target="https://ieeg-my.sharepoint.com/:b:/g/personal/transparencia_ieeg_org_mx/IQBsi751jPTOSqnxGX8T-fY8AXuD7JBh_mtyUXvGtnsWfyY?e=gWqQLz" TargetMode="External"/><Relationship Id="rId141" Type="http://schemas.openxmlformats.org/officeDocument/2006/relationships/hyperlink" Target="https://ieeg-my.sharepoint.com/:b:/g/personal/transparencia_ieeg_org_mx/IQCu2PMvylyKQY_jyp8ukthLAURRmXL85CgPqFoedc1x85I?e=weD42H" TargetMode="External"/><Relationship Id="rId7" Type="http://schemas.openxmlformats.org/officeDocument/2006/relationships/hyperlink" Target="https://ieeg-my.sharepoint.com/:b:/g/personal/transparencia_ieeg_org_mx/IQCnaCEh707ZSIhExcTVca3hARmJ95Mj7ju33flE7LdEe28?e=kbMS4i" TargetMode="External"/><Relationship Id="rId162" Type="http://schemas.openxmlformats.org/officeDocument/2006/relationships/hyperlink" Target="https://ieeg-my.sharepoint.com/:b:/g/personal/transparencia_ieeg_org_mx/IQCL01GVZSDQQZ4Oey9v6TK6ASqu1zaAwVr4vNMl-8JnrXQ?e=i3nZee" TargetMode="External"/><Relationship Id="rId183" Type="http://schemas.openxmlformats.org/officeDocument/2006/relationships/hyperlink" Target="https://ieeg-my.sharepoint.com/:b:/g/personal/transparencia_ieeg_org_mx/IQAjep5H8KDuRqarByNqHqcfARwT8NmtGUq1KFo-99qj_Uo?e=wcgema" TargetMode="External"/><Relationship Id="rId218" Type="http://schemas.openxmlformats.org/officeDocument/2006/relationships/hyperlink" Target="https://ieeg-my.sharepoint.com/:b:/g/personal/transparencia_ieeg_org_mx/IQBy11RRV2odQr3Le_aSwkXVAcVAoAnOb5Qz5m7oRzgTPrM?e=jorHsT" TargetMode="External"/><Relationship Id="rId239" Type="http://schemas.openxmlformats.org/officeDocument/2006/relationships/hyperlink" Target="https://ieeg-my.sharepoint.com/:b:/g/personal/transparencia_ieeg_org_mx/IQDKrY6Xl2lvRLgXAuMG1F1IAbnFRwnRPTKHy9RU7KIGKTo?e=YWZRC7" TargetMode="External"/><Relationship Id="rId250" Type="http://schemas.openxmlformats.org/officeDocument/2006/relationships/hyperlink" Target="https://ieeg-my.sharepoint.com/:b:/g/personal/transparencia_ieeg_org_mx/IQDA_vh8GkEiR50-sDu5MtWiAZ7jc51CZXd0t5euDP3inl8?e=p15Iao" TargetMode="External"/><Relationship Id="rId24" Type="http://schemas.openxmlformats.org/officeDocument/2006/relationships/hyperlink" Target="https://ieeg-my.sharepoint.com/:b:/g/personal/transparencia_ieeg_org_mx/IQBdPQ8Z6PDER6WH2kPTQPugAQ7nv495yIUQBk7Zr2RZycY?e=dGN3Im" TargetMode="External"/><Relationship Id="rId45" Type="http://schemas.openxmlformats.org/officeDocument/2006/relationships/hyperlink" Target="https://ieeg-my.sharepoint.com/:b:/g/personal/transparencia_ieeg_org_mx/IQAbCyVMJhJhSKR_h-3gMkQQAfPwLzAD26-QJ3xMKfIgxd8?e=TigOEg" TargetMode="External"/><Relationship Id="rId66" Type="http://schemas.openxmlformats.org/officeDocument/2006/relationships/hyperlink" Target="https://ieeg-my.sharepoint.com/:b:/g/personal/transparencia_ieeg_org_mx/IQDibRP5WUf6RJul4yDhe-LbAW7QjPCGDZWBKhizCL4hDGY?e=qrTkO1" TargetMode="External"/><Relationship Id="rId87" Type="http://schemas.openxmlformats.org/officeDocument/2006/relationships/hyperlink" Target="https://ieeg-my.sharepoint.com/:b:/g/personal/transparencia_ieeg_org_mx/IQAXlPQ4buvmS5He9HWySxM3AaOIcp5iuFruqThoLkBcXPI?e=GrbgVp" TargetMode="External"/><Relationship Id="rId110" Type="http://schemas.openxmlformats.org/officeDocument/2006/relationships/hyperlink" Target="https://ieeg-my.sharepoint.com/:b:/g/personal/transparencia_ieeg_org_mx/IQC28lOgEAycRq1cw6RAWl9mASoH4MTurHOiawe1fN_iYnk?e=eKpYtc" TargetMode="External"/><Relationship Id="rId131" Type="http://schemas.openxmlformats.org/officeDocument/2006/relationships/hyperlink" Target="https://ieeg-my.sharepoint.com/:b:/g/personal/transparencia_ieeg_org_mx/IQAOiDNE2hCMRo4LlGSjWYToAdw7RdoJPNK7IxnavWnxPZQ?e=4PIDNF" TargetMode="External"/><Relationship Id="rId152" Type="http://schemas.openxmlformats.org/officeDocument/2006/relationships/hyperlink" Target="https://ieeg-my.sharepoint.com/:b:/g/personal/transparencia_ieeg_org_mx/IQBkGgzPn3qhSps_7s9RVZS2AU8hm-3Z7J3bwoIQ7iHWMrI?e=AOCIh1" TargetMode="External"/><Relationship Id="rId173" Type="http://schemas.openxmlformats.org/officeDocument/2006/relationships/hyperlink" Target="https://ieeg-my.sharepoint.com/:b:/g/personal/transparencia_ieeg_org_mx/IQAfPx_IhuwqRZhjJI8dTPCNAVj5vSGcC6zEAaw6U_KQZVs?e=d7M7DJ" TargetMode="External"/><Relationship Id="rId194" Type="http://schemas.openxmlformats.org/officeDocument/2006/relationships/hyperlink" Target="https://ieeg-my.sharepoint.com/:b:/g/personal/transparencia_ieeg_org_mx/IQAkfvKc019DRYVVOMa0mXYtAXRjpmDr0ro2kn_-pBgJEF8?e=L0x0Ag" TargetMode="External"/><Relationship Id="rId208" Type="http://schemas.openxmlformats.org/officeDocument/2006/relationships/hyperlink" Target="https://ieeg-my.sharepoint.com/:b:/g/personal/transparencia_ieeg_org_mx/IQBbxwNDhyTRR7G7xlscFbfaAbfSTerkFVCVau6Z3GQ8ihc?e=SQsTnl" TargetMode="External"/><Relationship Id="rId229" Type="http://schemas.openxmlformats.org/officeDocument/2006/relationships/hyperlink" Target="https://ieeg-my.sharepoint.com/:b:/g/personal/transparencia_ieeg_org_mx/IQBSar2a40wPR7mMVjWyUfJEASaOntU_mjuKE9M2fyFP1Mg?e=jJyfMc" TargetMode="External"/><Relationship Id="rId240" Type="http://schemas.openxmlformats.org/officeDocument/2006/relationships/hyperlink" Target="https://ieeg-my.sharepoint.com/:b:/g/personal/transparencia_ieeg_org_mx/IQDjLN07Nw7nTLNKbDRu37YsAU3KvjqJXCMwSL3KzPrGn7E?e=fWYHPQ" TargetMode="External"/><Relationship Id="rId261" Type="http://schemas.openxmlformats.org/officeDocument/2006/relationships/hyperlink" Target="https://ieeg-my.sharepoint.com/:b:/g/personal/transparencia_ieeg_org_mx/IQBZ_0UAQuZOQbqE3FtKAccNAYDAeff7Y_oSva4PpKA4grA?e=yU1PUR" TargetMode="External"/><Relationship Id="rId14" Type="http://schemas.openxmlformats.org/officeDocument/2006/relationships/hyperlink" Target="https://ieeg-my.sharepoint.com/:b:/g/personal/transparencia_ieeg_org_mx/IQC7usbU35blTKH8t_YB0F1VARgY9drk6YLj8_rk_d-tsN0?e=xvkUcw" TargetMode="External"/><Relationship Id="rId35" Type="http://schemas.openxmlformats.org/officeDocument/2006/relationships/hyperlink" Target="https://ieeg-my.sharepoint.com/:b:/g/personal/transparencia_ieeg_org_mx/IQB-JE3k-mUPQZcdeUZ7xaVNAbB0UE81w9V_mdU3pjtcQ8c?e=3IEe9z" TargetMode="External"/><Relationship Id="rId56" Type="http://schemas.openxmlformats.org/officeDocument/2006/relationships/hyperlink" Target="https://ieeg-my.sharepoint.com/:b:/g/personal/transparencia_ieeg_org_mx/IQBNfIq7Rq8hTIIpwBLZJW-XAWMxWcS2w6uted3gNbq1aQ0?e=Er7CyZ" TargetMode="External"/><Relationship Id="rId77" Type="http://schemas.openxmlformats.org/officeDocument/2006/relationships/hyperlink" Target="https://ieeg-my.sharepoint.com/:b:/g/personal/transparencia_ieeg_org_mx/IQByx7pHOyuhQr1AmlUmhbgxAVArssD__8qfdKbp5aZIKbw?e=YptuYW" TargetMode="External"/><Relationship Id="rId100" Type="http://schemas.openxmlformats.org/officeDocument/2006/relationships/hyperlink" Target="https://ieeg-my.sharepoint.com/:b:/g/personal/transparencia_ieeg_org_mx/IQCMtnU753MxTr-bcw-Jau8rATxC1Uz1uAQon5tgcPU2KUA?e=oNToBy" TargetMode="External"/><Relationship Id="rId8" Type="http://schemas.openxmlformats.org/officeDocument/2006/relationships/hyperlink" Target="https://ieeg-my.sharepoint.com/:b:/g/personal/transparencia_ieeg_org_mx/IQDCqVcOvIG8Ta-oLVkwQT_aAd0tC4LHJLuFQYfD4AwKdr4?e=KOAaTv" TargetMode="External"/><Relationship Id="rId98" Type="http://schemas.openxmlformats.org/officeDocument/2006/relationships/hyperlink" Target="https://ieeg-my.sharepoint.com/:b:/g/personal/transparencia_ieeg_org_mx/IQA0PWp42HRtT6KF0FDd9Xd_ATadhOe2CWAsYeFbe9kSmyg?e=xcnEKm" TargetMode="External"/><Relationship Id="rId121" Type="http://schemas.openxmlformats.org/officeDocument/2006/relationships/hyperlink" Target="https://ieeg-my.sharepoint.com/:b:/g/personal/transparencia_ieeg_org_mx/IQCwwqVtRXM7Tack5LLvO9UZAbWRH2fifAfbOMJxeiXt9w0?e=aWRtQi" TargetMode="External"/><Relationship Id="rId142" Type="http://schemas.openxmlformats.org/officeDocument/2006/relationships/hyperlink" Target="https://ieeg-my.sharepoint.com/:b:/g/personal/transparencia_ieeg_org_mx/IQAeaB4VYpZCQbak-wU7hBKTAW5d3_fxC9Mmr5EtUYBgYZc?e=5Rbzqb" TargetMode="External"/><Relationship Id="rId163" Type="http://schemas.openxmlformats.org/officeDocument/2006/relationships/hyperlink" Target="https://ieeg-my.sharepoint.com/:b:/g/personal/transparencia_ieeg_org_mx/IQCZkFwys68ATK1uHCoH-ViPAVmdQzYDA1d6zime70iGRVs?e=x3j2dI" TargetMode="External"/><Relationship Id="rId184" Type="http://schemas.openxmlformats.org/officeDocument/2006/relationships/hyperlink" Target="https://ieeg-my.sharepoint.com/:b:/g/personal/transparencia_ieeg_org_mx/IQDQ9LVbt07yRJqgtMYNRywnAS24RPvtSMEMF95RjM-epao?e=Evu9oQ" TargetMode="External"/><Relationship Id="rId219" Type="http://schemas.openxmlformats.org/officeDocument/2006/relationships/hyperlink" Target="https://ieeg-my.sharepoint.com/:b:/g/personal/transparencia_ieeg_org_mx/IQBy11RRV2odQr3Le_aSwkXVAcVAoAnOb5Qz5m7oRzgTPrM?e=jorHsT" TargetMode="External"/><Relationship Id="rId230" Type="http://schemas.openxmlformats.org/officeDocument/2006/relationships/hyperlink" Target="https://ieeg-my.sharepoint.com/:b:/g/personal/transparencia_ieeg_org_mx/IQCYakrMiPk6T7ZRzCDtOVoeAW0SnJXA5d0be5a9Hbn9NgI?e=dLacWS" TargetMode="External"/><Relationship Id="rId251" Type="http://schemas.openxmlformats.org/officeDocument/2006/relationships/hyperlink" Target="https://ieeg-my.sharepoint.com/:b:/g/personal/transparencia_ieeg_org_mx/IQCMrZLrdvEfSYIM6hT-ZslpAYZMM2YJfZqDfgC-o1TVvhs?e=nJaxZs" TargetMode="External"/><Relationship Id="rId25" Type="http://schemas.openxmlformats.org/officeDocument/2006/relationships/hyperlink" Target="https://ieeg-my.sharepoint.com/:b:/g/personal/transparencia_ieeg_org_mx/IQB6AZNW0uJhSp5h7Jlm40f4ATU9GQMc7QxaiQqlbsxPe8k?e=l8fbxH" TargetMode="External"/><Relationship Id="rId46" Type="http://schemas.openxmlformats.org/officeDocument/2006/relationships/hyperlink" Target="https://ieeg-my.sharepoint.com/:b:/g/personal/transparencia_ieeg_org_mx/IQC2LkIDMhLGQZubTKRoY9oAAR42DzRh1Ma9f1mfPgxmBcQ?e=HzbmTL" TargetMode="External"/><Relationship Id="rId67" Type="http://schemas.openxmlformats.org/officeDocument/2006/relationships/hyperlink" Target="https://ieeg-my.sharepoint.com/:b:/g/personal/transparencia_ieeg_org_mx/IQA4uZMeoF1bSqdLgeDbEHtXAbQYdIcjQyMhJfpmpPRuz_s?e=dSJEOk" TargetMode="External"/><Relationship Id="rId88" Type="http://schemas.openxmlformats.org/officeDocument/2006/relationships/hyperlink" Target="https://ieeg-my.sharepoint.com/:b:/g/personal/transparencia_ieeg_org_mx/IQC_RGHEu_OTS6bGxAtnmuuAAaCVZnxb_fWPcdHFML0UBBY?e=YcA5vk" TargetMode="External"/><Relationship Id="rId111" Type="http://schemas.openxmlformats.org/officeDocument/2006/relationships/hyperlink" Target="https://ieeg-my.sharepoint.com/:b:/g/personal/transparencia_ieeg_org_mx/IQCgCcRQUgGqQIhHJwLRyz4XARg2SB73Vw6F2KREDeKffpE?e=jmE62Q" TargetMode="External"/><Relationship Id="rId132" Type="http://schemas.openxmlformats.org/officeDocument/2006/relationships/hyperlink" Target="https://ieeg-my.sharepoint.com/:b:/g/personal/transparencia_ieeg_org_mx/IQAtwX0-mJ7KR6AsiOs1ox9xAcETjVpy7a-_cuD8_a6spXc?e=oSvoaX" TargetMode="External"/><Relationship Id="rId153" Type="http://schemas.openxmlformats.org/officeDocument/2006/relationships/hyperlink" Target="https://ieeg-my.sharepoint.com/:b:/g/personal/transparencia_ieeg_org_mx/IQDOBcgDJFf8SJXkRSypd579AdZYz1cx8JxCqUBCFjWY1IY?e=uTBmWd" TargetMode="External"/><Relationship Id="rId174" Type="http://schemas.openxmlformats.org/officeDocument/2006/relationships/hyperlink" Target="https://ieeg-my.sharepoint.com/:b:/g/personal/transparencia_ieeg_org_mx/IQCIArAtAtKQQZNBE1AdnihcAbu08DJ5k4Ph8ydP-r3MCus?e=QHH1T5" TargetMode="External"/><Relationship Id="rId195" Type="http://schemas.openxmlformats.org/officeDocument/2006/relationships/hyperlink" Target="https://ieeg-my.sharepoint.com/:b:/g/personal/transparencia_ieeg_org_mx/IQD2Isw6fOqWSrz4lzRMA7W6ATpHGzA1WMmkKbtjzC6puwI?e=eaiF8b" TargetMode="External"/><Relationship Id="rId209" Type="http://schemas.openxmlformats.org/officeDocument/2006/relationships/hyperlink" Target="https://ieeg-my.sharepoint.com/:b:/g/personal/transparencia_ieeg_org_mx/IQB5hMSk-itdQrnioKFpSDjNAS-o7Uhq6zQvG3Gu02nC0MY?e=PvmBKb" TargetMode="External"/><Relationship Id="rId220" Type="http://schemas.openxmlformats.org/officeDocument/2006/relationships/hyperlink" Target="https://ieeg-my.sharepoint.com/:b:/g/personal/transparencia_ieeg_org_mx/IQDFrtR3A6MLS4i_1pgxklnWAfVPtnMaOmHa3qPu0A26XIU?e=5Gq8dk" TargetMode="External"/><Relationship Id="rId241" Type="http://schemas.openxmlformats.org/officeDocument/2006/relationships/hyperlink" Target="https://ieeg-my.sharepoint.com/:b:/g/personal/transparencia_ieeg_org_mx/IQAdincB3Bp6SIsKHeRGl32HASS52KrgL6YoiBrcq79OPUw?e=y79vAz" TargetMode="External"/><Relationship Id="rId15" Type="http://schemas.openxmlformats.org/officeDocument/2006/relationships/hyperlink" Target="https://ieeg-my.sharepoint.com/:b:/g/personal/transparencia_ieeg_org_mx/IQC01r2ttycDRZIk0htF5pe6Ac8b1c-Q3QYhJhGyxc6wVvo?e=0auWGl" TargetMode="External"/><Relationship Id="rId36" Type="http://schemas.openxmlformats.org/officeDocument/2006/relationships/hyperlink" Target="https://ieeg-my.sharepoint.com/:b:/g/personal/transparencia_ieeg_org_mx/IQB2qYByrfFzRY1D083b0UmQAf3lC0OoUknxOuNRE4yJj4o?e=WD2jnB" TargetMode="External"/><Relationship Id="rId57" Type="http://schemas.openxmlformats.org/officeDocument/2006/relationships/hyperlink" Target="https://ieeg-my.sharepoint.com/:b:/g/personal/transparencia_ieeg_org_mx/IQAhO6_yaelsRY83lIAPL5VqAaWind5m9uajLoBxPXWJHHA?e=5g3Fhn" TargetMode="External"/><Relationship Id="rId262" Type="http://schemas.openxmlformats.org/officeDocument/2006/relationships/hyperlink" Target="https://ieeg-my.sharepoint.com/:b:/g/personal/transparencia_ieeg_org_mx/IQDTFbjsormLQb09GZpTYA4TAWCFTtmjaxIm-OW3BTQJiXw?e=N2csqA" TargetMode="External"/><Relationship Id="rId78" Type="http://schemas.openxmlformats.org/officeDocument/2006/relationships/hyperlink" Target="https://ieeg-my.sharepoint.com/:b:/g/personal/transparencia_ieeg_org_mx/IQCI4C6xat3gSoJmv-CJyXdBAX8khbTxmNbPdS2NK1HsA3U?e=BOQjjP" TargetMode="External"/><Relationship Id="rId99" Type="http://schemas.openxmlformats.org/officeDocument/2006/relationships/hyperlink" Target="https://ieeg-my.sharepoint.com/:b:/g/personal/transparencia_ieeg_org_mx/IQCCZabmqpvPSaS-QcN2rR6uAfUBrhT6hqHoGMgoBvlUxLo?e=zeheTS" TargetMode="External"/><Relationship Id="rId101" Type="http://schemas.openxmlformats.org/officeDocument/2006/relationships/hyperlink" Target="https://ieeg-my.sharepoint.com/:b:/g/personal/transparencia_ieeg_org_mx/IQCAQdAovd8NT4BQA0F611omAcSV0wjg0NJOKeApHWnCnVw?e=zOWiIX" TargetMode="External"/><Relationship Id="rId122" Type="http://schemas.openxmlformats.org/officeDocument/2006/relationships/hyperlink" Target="https://ieeg-my.sharepoint.com/:b:/g/personal/transparencia_ieeg_org_mx/IQCLukVKulaCR71837mGWIrgAdIRZg4KtV1yrhULdcK7sdU?e=CwjUHO" TargetMode="External"/><Relationship Id="rId143" Type="http://schemas.openxmlformats.org/officeDocument/2006/relationships/hyperlink" Target="https://ieeg-my.sharepoint.com/:b:/g/personal/transparencia_ieeg_org_mx/IQAGpDmx23jQRqyvYzipFU-jAaiDlJ3Bo0yjvIqN_2REoe0?e=oQ0DqJ" TargetMode="External"/><Relationship Id="rId164" Type="http://schemas.openxmlformats.org/officeDocument/2006/relationships/hyperlink" Target="https://ieeg-my.sharepoint.com/:b:/g/personal/transparencia_ieeg_org_mx/IQAfaJEsI15vSaY-fGlKaEIKAUJWeQBwFU7gEIDI3Hg2avo?e=iDCTVU" TargetMode="External"/><Relationship Id="rId185" Type="http://schemas.openxmlformats.org/officeDocument/2006/relationships/hyperlink" Target="https://ieeg-my.sharepoint.com/:b:/g/personal/transparencia_ieeg_org_mx/IQDNgAtiODCHTJpsyEgKN_UyAb7w-dd01OvkRjHd94M4zuE?e=nmXQI8" TargetMode="External"/><Relationship Id="rId9" Type="http://schemas.openxmlformats.org/officeDocument/2006/relationships/hyperlink" Target="https://ieeg-my.sharepoint.com/:b:/g/personal/transparencia_ieeg_org_mx/IQCxAX0fP9A7QqNe2BCiE29_AZOFem_hn4oYjq7uPziOgQk?e=bisnrr" TargetMode="External"/><Relationship Id="rId210" Type="http://schemas.openxmlformats.org/officeDocument/2006/relationships/hyperlink" Target="https://ieeg-my.sharepoint.com/:b:/g/personal/transparencia_ieeg_org_mx/IQCe70LAomTsTIT0EOIUGqlNAbjtALOa-BqtxUdRnhbL0Uo?e=KYiayZ" TargetMode="External"/><Relationship Id="rId26" Type="http://schemas.openxmlformats.org/officeDocument/2006/relationships/hyperlink" Target="https://ieeg-my.sharepoint.com/:b:/g/personal/transparencia_ieeg_org_mx/IQBpkFksQQ6RRK2JrHYwqUbYAS4FtQvtE6TTUsWR7immqys?e=E0GFIy" TargetMode="External"/><Relationship Id="rId231" Type="http://schemas.openxmlformats.org/officeDocument/2006/relationships/hyperlink" Target="https://ieeg-my.sharepoint.com/:b:/g/personal/transparencia_ieeg_org_mx/IQDHFJUR0WguRKLDEDrq8alTAVEU5bSfXdIx_lEO1dEXVw0?e=6a1in3" TargetMode="External"/><Relationship Id="rId252" Type="http://schemas.openxmlformats.org/officeDocument/2006/relationships/hyperlink" Target="https://ieeg-my.sharepoint.com/:b:/g/personal/transparencia_ieeg_org_mx/IQASFUg8yqBLRL3_KrrUcIF0AS_MmBPqKXXUt7vSxoSpI8M?e=HqHZmO" TargetMode="External"/><Relationship Id="rId47" Type="http://schemas.openxmlformats.org/officeDocument/2006/relationships/hyperlink" Target="https://ieeg-my.sharepoint.com/:b:/g/personal/transparencia_ieeg_org_mx/IQDccRznKFb4S74PKE155URkASOgvYkmTeMCu0rLlWWbHJc?e=DFlXbA" TargetMode="External"/><Relationship Id="rId68" Type="http://schemas.openxmlformats.org/officeDocument/2006/relationships/hyperlink" Target="https://ieeg-my.sharepoint.com/:b:/g/personal/transparencia_ieeg_org_mx/IQCEiwPgIyiQQryEOku2WebOASrMYwRYw9bqzMdZ2da_des?e=xQNLlz" TargetMode="External"/><Relationship Id="rId89" Type="http://schemas.openxmlformats.org/officeDocument/2006/relationships/hyperlink" Target="https://ieeg-my.sharepoint.com/:b:/g/personal/transparencia_ieeg_org_mx/IQCEuHfvMX0MQ4Mfnt2S3wFiAclStEUHxRIVP5O2X4ZQxEI?e=cMe9Ej" TargetMode="External"/><Relationship Id="rId112" Type="http://schemas.openxmlformats.org/officeDocument/2006/relationships/hyperlink" Target="https://ieeg-my.sharepoint.com/:b:/g/personal/transparencia_ieeg_org_mx/IQDLYZXFApglTrH6eq1ZJ3KJATV49T57xoVmpgeHrZZtfkU?e=n1Guq2" TargetMode="External"/><Relationship Id="rId133" Type="http://schemas.openxmlformats.org/officeDocument/2006/relationships/hyperlink" Target="https://ieeg-my.sharepoint.com/:b:/g/personal/transparencia_ieeg_org_mx/IQDb47fG_l0ySapfnnqDoZgOAREo0p8UZKSB8GoVoGbgMqM?e=5lWIhP" TargetMode="External"/><Relationship Id="rId154" Type="http://schemas.openxmlformats.org/officeDocument/2006/relationships/hyperlink" Target="https://ieeg-my.sharepoint.com/:b:/g/personal/transparencia_ieeg_org_mx/IQDOBcgDJFf8SJXkRSypd579AdZYz1cx8JxCqUBCFjWY1IY?e=uTBmWd" TargetMode="External"/><Relationship Id="rId175" Type="http://schemas.openxmlformats.org/officeDocument/2006/relationships/hyperlink" Target="https://ieeg-my.sharepoint.com/:b:/g/personal/transparencia_ieeg_org_mx/IQACptM-cD--TKjM6kdrwqQvAc4m9EawWhyhKmQdz0kylgM?e=b3dXxF" TargetMode="External"/><Relationship Id="rId196" Type="http://schemas.openxmlformats.org/officeDocument/2006/relationships/hyperlink" Target="https://ieeg-my.sharepoint.com/:b:/g/personal/transparencia_ieeg_org_mx/IQBGK4QFUCSwRIyLdyflbbyOAQIO8ol07yRfmFk1pk2Le8M?e=Ll6vBV" TargetMode="External"/><Relationship Id="rId200" Type="http://schemas.openxmlformats.org/officeDocument/2006/relationships/hyperlink" Target="https://ieeg-my.sharepoint.com/:b:/g/personal/transparencia_ieeg_org_mx/IQCzrnORouxVRZiDBM5MdoHaAXkj7HL9AZ-IlYdjKd3Dwc4?e=le5ZiR" TargetMode="External"/><Relationship Id="rId16" Type="http://schemas.openxmlformats.org/officeDocument/2006/relationships/hyperlink" Target="https://ieeg-my.sharepoint.com/:b:/g/personal/transparencia_ieeg_org_mx/IQCYasizr94jQZ0hR5Xc9A88AXm4mSGl0pjJO5IW8cju5c4?e=wqdHhf" TargetMode="External"/><Relationship Id="rId221" Type="http://schemas.openxmlformats.org/officeDocument/2006/relationships/hyperlink" Target="https://ieeg-my.sharepoint.com/:b:/g/personal/transparencia_ieeg_org_mx/IQCkvnNszDw3SIsjMhL7gfGvASWbMq60Xz4cRlSNDbGhO-c?e=8GERGH" TargetMode="External"/><Relationship Id="rId242" Type="http://schemas.openxmlformats.org/officeDocument/2006/relationships/hyperlink" Target="https://ieeg-my.sharepoint.com/:b:/g/personal/transparencia_ieeg_org_mx/IQAij-dmi8vZTqMCJfO3usKoAQ8uGhgDsntZVvGwyfH1VO4?e=dutQQV" TargetMode="External"/><Relationship Id="rId263" Type="http://schemas.openxmlformats.org/officeDocument/2006/relationships/hyperlink" Target="https://ieeg-my.sharepoint.com/:b:/g/personal/transparencia_ieeg_org_mx/IQDx6NTC-SsgSYXop7mHs3ZwATcxHbdq1LLh7Vfz4ka3TZ4?e=wxcUrj" TargetMode="External"/><Relationship Id="rId37" Type="http://schemas.openxmlformats.org/officeDocument/2006/relationships/hyperlink" Target="https://ieeg-my.sharepoint.com/:b:/g/personal/transparencia_ieeg_org_mx/IQCuvtAlAqlcRqSCKra46FzdAYTS8AqxjvKF2Emzh4I-8A0?e=FpKXXi" TargetMode="External"/><Relationship Id="rId58" Type="http://schemas.openxmlformats.org/officeDocument/2006/relationships/hyperlink" Target="https://ieeg-my.sharepoint.com/:b:/g/personal/transparencia_ieeg_org_mx/IQAlxr9IUkciQ5Awdlj4yXamARdfePng1H-5bzpVJtFCKh4?e=I7qZhv" TargetMode="External"/><Relationship Id="rId79" Type="http://schemas.openxmlformats.org/officeDocument/2006/relationships/hyperlink" Target="https://ieeg-my.sharepoint.com/:b:/g/personal/transparencia_ieeg_org_mx/IQDm27jaA5AmQaD5r-X_zMouAXWrDgQBBWkdx3vPcgnAlyc?e=hluD3M" TargetMode="External"/><Relationship Id="rId102" Type="http://schemas.openxmlformats.org/officeDocument/2006/relationships/hyperlink" Target="https://ieeg-my.sharepoint.com/:b:/g/personal/transparencia_ieeg_org_mx/IQAq5mNie1NBSp4XWtDjztt7AX0XwL23V2l4uBbtyfhhklE?e=33deHF" TargetMode="External"/><Relationship Id="rId123" Type="http://schemas.openxmlformats.org/officeDocument/2006/relationships/hyperlink" Target="https://ieeg-my.sharepoint.com/:b:/g/personal/transparencia_ieeg_org_mx/IQDyYiqDB0EcQpfvAsypG3XYAY03S76t9X3zvTFTYtSzrrg?e=SRctPO" TargetMode="External"/><Relationship Id="rId144" Type="http://schemas.openxmlformats.org/officeDocument/2006/relationships/hyperlink" Target="https://ieeg-my.sharepoint.com/:b:/g/personal/transparencia_ieeg_org_mx/IQDz9kc-5CfJQIDHfRkltBY3AVujzVr6qYFf31kdVKjcigM?e=5F1ptH" TargetMode="External"/><Relationship Id="rId90" Type="http://schemas.openxmlformats.org/officeDocument/2006/relationships/hyperlink" Target="https://ieeg-my.sharepoint.com/:b:/g/personal/transparencia_ieeg_org_mx/IQCvfGuD04JKSaue7Ydnv_UfASA8cMkoKx3q7BlnT7SsD1I?e=JvcSwn" TargetMode="External"/><Relationship Id="rId165" Type="http://schemas.openxmlformats.org/officeDocument/2006/relationships/hyperlink" Target="https://ieeg-my.sharepoint.com/:b:/g/personal/transparencia_ieeg_org_mx/IQD50nL9LqiAQq3RH1vgUOW7ARKsfQRV1q5nIOFGnRnlpfA?e=hLaKJm" TargetMode="External"/><Relationship Id="rId186" Type="http://schemas.openxmlformats.org/officeDocument/2006/relationships/hyperlink" Target="https://ieeg-my.sharepoint.com/:b:/g/personal/transparencia_ieeg_org_mx/IQC3-H7Cv0oWS5u1A-8c_1-wAZUR0bucMV4AQi4xvfp6OTs?e=cWEJdG" TargetMode="External"/><Relationship Id="rId211" Type="http://schemas.openxmlformats.org/officeDocument/2006/relationships/hyperlink" Target="https://ieeg-my.sharepoint.com/:b:/g/personal/transparencia_ieeg_org_mx/IQDC4W15eyuvQYgaUXiFuCNqAePrrvAgJhJGM5kg1uiHejw?e=ZXHru5" TargetMode="External"/><Relationship Id="rId232" Type="http://schemas.openxmlformats.org/officeDocument/2006/relationships/hyperlink" Target="https://ieeg-my.sharepoint.com/:b:/g/personal/transparencia_ieeg_org_mx/IQDwej7iHuobRr8HKUFaVhQKAVmiSsX1vJffid2QxrIQ2p4?e=ntIchw" TargetMode="External"/><Relationship Id="rId253" Type="http://schemas.openxmlformats.org/officeDocument/2006/relationships/hyperlink" Target="https://ieeg-my.sharepoint.com/:b:/g/personal/transparencia_ieeg_org_mx/IQAfJ32OAXBDQYIu1uLTUChqAUWvWGRy_-CtlmEwSZ8Rhzg?e=7GRYn3" TargetMode="External"/><Relationship Id="rId27" Type="http://schemas.openxmlformats.org/officeDocument/2006/relationships/hyperlink" Target="https://ieeg-my.sharepoint.com/:b:/g/personal/transparencia_ieeg_org_mx/IQBO_nZdUmRnQbL53A0HDjAvAV6iA6vc6jCaBMoU_LPAd6Q?e=LxHSfF" TargetMode="External"/><Relationship Id="rId48" Type="http://schemas.openxmlformats.org/officeDocument/2006/relationships/hyperlink" Target="https://ieeg-my.sharepoint.com/:b:/g/personal/transparencia_ieeg_org_mx/IQCKgk-DiiLJSZJJ079tfqNZASoyqfUhJmAqKP4n6RVPdB4?e=y0rkSg" TargetMode="External"/><Relationship Id="rId69" Type="http://schemas.openxmlformats.org/officeDocument/2006/relationships/hyperlink" Target="https://ieeg-my.sharepoint.com/:b:/g/personal/transparencia_ieeg_org_mx/IQCUzPPaSShjQb7z2gCTJO50AQDZYIP7RYQuskSsX5D8Dxw?e=vxCFqL" TargetMode="External"/><Relationship Id="rId113" Type="http://schemas.openxmlformats.org/officeDocument/2006/relationships/hyperlink" Target="https://ieeg-my.sharepoint.com/:b:/g/personal/transparencia_ieeg_org_mx/IQDFs3QBN8dCSLp72tnnPIluAXxSYDeoBAs_P3Th2lLkSuk?e=b5E0kQ" TargetMode="External"/><Relationship Id="rId134" Type="http://schemas.openxmlformats.org/officeDocument/2006/relationships/hyperlink" Target="https://ieeg-my.sharepoint.com/:b:/g/personal/transparencia_ieeg_org_mx/IQDdrhVIKQ_kT5DBGAAStcYvATjw13KK_mN6jo6dZkhH6gY?e=Yswwa8" TargetMode="External"/><Relationship Id="rId80" Type="http://schemas.openxmlformats.org/officeDocument/2006/relationships/hyperlink" Target="https://ieeg-my.sharepoint.com/:b:/g/personal/transparencia_ieeg_org_mx/IQAU1YU6ysLSSJwUcI0hZGCtAe6f24etbHw2lWdZuAXIsuo?e=hcOlio" TargetMode="External"/><Relationship Id="rId155" Type="http://schemas.openxmlformats.org/officeDocument/2006/relationships/hyperlink" Target="https://ieeg-my.sharepoint.com/:b:/g/personal/transparencia_ieeg_org_mx/IQBeW3DssH-sS7wUZssyqfv-AbFeSAFtPjAOFXsyDO9OGLM?e=MFVgI6" TargetMode="External"/><Relationship Id="rId176" Type="http://schemas.openxmlformats.org/officeDocument/2006/relationships/hyperlink" Target="https://ieeg-my.sharepoint.com/:b:/g/personal/transparencia_ieeg_org_mx/IQCEFShKQEZaQ7lm3Q6CAdGTAd_2gynalgJz_4ywBxYHqMg?e=zipcVQ" TargetMode="External"/><Relationship Id="rId197" Type="http://schemas.openxmlformats.org/officeDocument/2006/relationships/hyperlink" Target="https://ieeg-my.sharepoint.com/:b:/g/personal/transparencia_ieeg_org_mx/IQCN9yy-ldjfRqkAh8BjeMUYAQH4nlqNQ_1-8oAScptfJPM?e=Uqwr78" TargetMode="External"/><Relationship Id="rId201" Type="http://schemas.openxmlformats.org/officeDocument/2006/relationships/hyperlink" Target="https://ieeg-my.sharepoint.com/:b:/g/personal/transparencia_ieeg_org_mx/IQCjcK3KFIMISZoPdCo7muNaAQ1O0J_n5iLI5Sny1dXIDyw?e=GvbG1g" TargetMode="External"/><Relationship Id="rId222" Type="http://schemas.openxmlformats.org/officeDocument/2006/relationships/hyperlink" Target="https://ieeg-my.sharepoint.com/:b:/g/personal/transparencia_ieeg_org_mx/IQCwedi2b0lnRbnU_gdinHR-AX6SluEcpwHwHRnrBxgV9rg?e=HFhAJZ" TargetMode="External"/><Relationship Id="rId243" Type="http://schemas.openxmlformats.org/officeDocument/2006/relationships/hyperlink" Target="https://ieeg-my.sharepoint.com/:b:/g/personal/transparencia_ieeg_org_mx/IQAwZFntx4I1R58KFjJQ8D0RAeuujJ330N0eMHX44dSwvmU?e=yxfWPj" TargetMode="External"/><Relationship Id="rId264" Type="http://schemas.openxmlformats.org/officeDocument/2006/relationships/hyperlink" Target="https://ieeg-my.sharepoint.com/:b:/g/personal/transparencia_ieeg_org_mx/IQCAfG5ihGDGT7SLKbzKDVZfARc6KDW3VLwP0RNFL47nh3A?e=ccjEd6" TargetMode="External"/><Relationship Id="rId17" Type="http://schemas.openxmlformats.org/officeDocument/2006/relationships/hyperlink" Target="https://ieeg-my.sharepoint.com/:b:/g/personal/transparencia_ieeg_org_mx/IQBUotihyWCOQ7-JfSQ7SuRZAU1n57ba5X1sLQNcpm4fMWM?e=bmPibW" TargetMode="External"/><Relationship Id="rId38" Type="http://schemas.openxmlformats.org/officeDocument/2006/relationships/hyperlink" Target="https://ieeg-my.sharepoint.com/:b:/g/personal/transparencia_ieeg_org_mx/IQD3qjXn_mcpQIVX5xFSCJ5CASvlZy29nfy7kvAhOZ09yHQ?e=URWbWN" TargetMode="External"/><Relationship Id="rId59" Type="http://schemas.openxmlformats.org/officeDocument/2006/relationships/hyperlink" Target="https://ieeg-my.sharepoint.com/:b:/g/personal/transparencia_ieeg_org_mx/IQAi0CrLlx_gQaDY284gZgDYAUOZXPAI_tfxtt3u9M2xEOQ?e=s9PiLF" TargetMode="External"/><Relationship Id="rId103" Type="http://schemas.openxmlformats.org/officeDocument/2006/relationships/hyperlink" Target="https://ieeg-my.sharepoint.com/:b:/g/personal/transparencia_ieeg_org_mx/IQDznj7059wgS4PTVI8sLSp2Aeb91XGI0QB2h_mdWb1qtl0?e=vhBbkb" TargetMode="External"/><Relationship Id="rId124" Type="http://schemas.openxmlformats.org/officeDocument/2006/relationships/hyperlink" Target="https://ieeg-my.sharepoint.com/:b:/g/personal/transparencia_ieeg_org_mx/IQCqRXg6YB5bRYv1rT8SFNhiAdxoxGQ1z5f3Ovqj6xlAhOw?e=6tQxaW" TargetMode="External"/><Relationship Id="rId70" Type="http://schemas.openxmlformats.org/officeDocument/2006/relationships/hyperlink" Target="https://ieeg-my.sharepoint.com/:b:/g/personal/transparencia_ieeg_org_mx/IQCUzPPaSShjQb7z2gCTJO50AQDZYIP7RYQuskSsX5D8Dxw?e=vxCFqL" TargetMode="External"/><Relationship Id="rId91" Type="http://schemas.openxmlformats.org/officeDocument/2006/relationships/hyperlink" Target="https://ieeg-my.sharepoint.com/:b:/g/personal/transparencia_ieeg_org_mx/IQB1OkttFI5TRoz_NwaNk6qSAeMDRsPguI_8zu1FRqufZ1U?e=FsdPGd" TargetMode="External"/><Relationship Id="rId145" Type="http://schemas.openxmlformats.org/officeDocument/2006/relationships/hyperlink" Target="https://ieeg-my.sharepoint.com/:b:/g/personal/transparencia_ieeg_org_mx/IQCYLrB1RjJfQrZoBEc_tehBAWKOH7nG8-g61U3-00f-GQM?e=FzFH2g" TargetMode="External"/><Relationship Id="rId166" Type="http://schemas.openxmlformats.org/officeDocument/2006/relationships/hyperlink" Target="https://ieeg-my.sharepoint.com/:b:/g/personal/transparencia_ieeg_org_mx/IQDp7ICkHtfeRbHgCXtgcrzMAXNySJ9jp6Daa7Cnme7nxxg?e=HXLeN5" TargetMode="External"/><Relationship Id="rId187" Type="http://schemas.openxmlformats.org/officeDocument/2006/relationships/hyperlink" Target="https://ieeg-my.sharepoint.com/:b:/g/personal/transparencia_ieeg_org_mx/IQCpiva_GWfdTIjzcy6QGeGzAUTnw8s7uLzboecM_NVXeDQ?e=FIxAUS" TargetMode="External"/><Relationship Id="rId1" Type="http://schemas.openxmlformats.org/officeDocument/2006/relationships/hyperlink" Target="https://api.ieeg.mx/repoinfo/Uploads/lineamientos-generales-de-racionalidad-austeridad-y-disciplina-presupuestal-del-ieeg-2026.pdf" TargetMode="External"/><Relationship Id="rId212" Type="http://schemas.openxmlformats.org/officeDocument/2006/relationships/hyperlink" Target="https://ieeg-my.sharepoint.com/:b:/g/personal/transparencia_ieeg_org_mx/IQBBvtm5cMH4TpxZ7hf3Bn-PAda6V4zR6lNfYavEc03ktj0?e=nNEGgx" TargetMode="External"/><Relationship Id="rId233" Type="http://schemas.openxmlformats.org/officeDocument/2006/relationships/hyperlink" Target="https://ieeg-my.sharepoint.com/:b:/g/personal/transparencia_ieeg_org_mx/IQDTWEgJJ97kSrf7gEpSYH1YAa1e4w9IRGidcATp2SHSh1g?e=PaqvtZ" TargetMode="External"/><Relationship Id="rId254" Type="http://schemas.openxmlformats.org/officeDocument/2006/relationships/hyperlink" Target="https://ieeg-my.sharepoint.com/:b:/g/personal/transparencia_ieeg_org_mx/IQDknQ5aPNC9QoOIN9uvDgZrARYyG89xAPFJmAN6ZX6QgEg?e=Nu5H6X" TargetMode="External"/><Relationship Id="rId28" Type="http://schemas.openxmlformats.org/officeDocument/2006/relationships/hyperlink" Target="https://ieeg-my.sharepoint.com/:b:/g/personal/transparencia_ieeg_org_mx/IQCdEhPrFgxJToTaL5VabjwnAcbN6BcpVgjnF0f7d_xGABk?e=HF0rta" TargetMode="External"/><Relationship Id="rId49" Type="http://schemas.openxmlformats.org/officeDocument/2006/relationships/hyperlink" Target="https://ieeg-my.sharepoint.com/:b:/g/personal/transparencia_ieeg_org_mx/IQCUyX1O0_8tRacQKi32_WlHAbC4xWrdRnOGtQUDuCke4Cw?e=YqpAM4" TargetMode="External"/><Relationship Id="rId114" Type="http://schemas.openxmlformats.org/officeDocument/2006/relationships/hyperlink" Target="https://ieeg-my.sharepoint.com/:b:/g/personal/transparencia_ieeg_org_mx/IQDXzQKOxbigT6-_O2FHoWsfAU1cTKUO8wcZwASpTq8O08Q?e=tqUyTT" TargetMode="External"/><Relationship Id="rId60" Type="http://schemas.openxmlformats.org/officeDocument/2006/relationships/hyperlink" Target="https://ieeg-my.sharepoint.com/:b:/g/personal/transparencia_ieeg_org_mx/IQBXnosbNISzQ4hRLjkcEKx9AQ0Q2PuLjd67uZxVplzeYBE?e=hmuK0d" TargetMode="External"/><Relationship Id="rId81" Type="http://schemas.openxmlformats.org/officeDocument/2006/relationships/hyperlink" Target="https://ieeg-my.sharepoint.com/:b:/g/personal/transparencia_ieeg_org_mx/IQAU1YU6ysLSSJwUcI0hZGCtAe6f24etbHw2lWdZuAXIsuo?e=hcOlio" TargetMode="External"/><Relationship Id="rId135" Type="http://schemas.openxmlformats.org/officeDocument/2006/relationships/hyperlink" Target="https://ieeg-my.sharepoint.com/:b:/g/personal/transparencia_ieeg_org_mx/IQBkea7I8ikjRKGxEXo1fompAdahv-6c9tpQ7tm6Bj-MjX8?e=b0SXfJ" TargetMode="External"/><Relationship Id="rId156" Type="http://schemas.openxmlformats.org/officeDocument/2006/relationships/hyperlink" Target="https://ieeg-my.sharepoint.com/:b:/g/personal/transparencia_ieeg_org_mx/IQA8DrsqmE7EQrnELOxq3eRhAYyFOWGJ2he8pn-vE1vgY9s?e=h7NJHY" TargetMode="External"/><Relationship Id="rId177" Type="http://schemas.openxmlformats.org/officeDocument/2006/relationships/hyperlink" Target="https://ieeg-my.sharepoint.com/:b:/g/personal/transparencia_ieeg_org_mx/IQDqo0Q0TMS-QqJNHIoIeQfeAcG-9tcLzrdDw9XZKvEiJsg?e=aY8zQH" TargetMode="External"/><Relationship Id="rId198" Type="http://schemas.openxmlformats.org/officeDocument/2006/relationships/hyperlink" Target="https://ieeg-my.sharepoint.com/:b:/g/personal/transparencia_ieeg_org_mx/IQDZoX0Ej-ucSYD_WW6mviO_Ab-ju1JqInCk8-OMgYm6nts?e=yHErR4" TargetMode="External"/><Relationship Id="rId202" Type="http://schemas.openxmlformats.org/officeDocument/2006/relationships/hyperlink" Target="https://ieeg-my.sharepoint.com/:b:/g/personal/transparencia_ieeg_org_mx/IQCYcJJral9kTZjHspM-vdRtAQZOf55-JBWYfaQjySYnUJQ?e=f7cT9F" TargetMode="External"/><Relationship Id="rId223" Type="http://schemas.openxmlformats.org/officeDocument/2006/relationships/hyperlink" Target="https://ieeg-my.sharepoint.com/:b:/g/personal/transparencia_ieeg_org_mx/IQDQaMzU3Mf6Qp6i6BbHDnASAYecVAkz0HAWfNA6A166Qnw?e=3fiZ5D" TargetMode="External"/><Relationship Id="rId244" Type="http://schemas.openxmlformats.org/officeDocument/2006/relationships/hyperlink" Target="https://ieeg-my.sharepoint.com/:b:/g/personal/transparencia_ieeg_org_mx/IQBrgIH8PJhKQLlLWiMDJ_umAZS8d2Y4gyEM8DDl2KLmf8A?e=RDIqlS" TargetMode="External"/><Relationship Id="rId18" Type="http://schemas.openxmlformats.org/officeDocument/2006/relationships/hyperlink" Target="https://ieeg-my.sharepoint.com/:b:/g/personal/transparencia_ieeg_org_mx/IQBg8I6Mp3xoTZDIeTwayySXAZ_o3kki3q-xLFKHjWH9U7c?e=3HBMne" TargetMode="External"/><Relationship Id="rId39" Type="http://schemas.openxmlformats.org/officeDocument/2006/relationships/hyperlink" Target="https://ieeg-my.sharepoint.com/:b:/g/personal/transparencia_ieeg_org_mx/IQB4hGdHCC4CQIsa-iI9Le_0AT4Ww2fM8H9TU_zhZ_tY7PA?e=aJKg6f" TargetMode="External"/><Relationship Id="rId265" Type="http://schemas.openxmlformats.org/officeDocument/2006/relationships/hyperlink" Target="https://ieeg-my.sharepoint.com/:b:/g/personal/transparencia_ieeg_org_mx/IQCIw0iOOjOWRKkKjnbW1BjNAUxMKNFzr50NMHN0aR5ha8k?e=KWhIZq" TargetMode="External"/><Relationship Id="rId50" Type="http://schemas.openxmlformats.org/officeDocument/2006/relationships/hyperlink" Target="https://ieeg-my.sharepoint.com/:b:/g/personal/transparencia_ieeg_org_mx/IQCKnLgX7W-PQq-QO3PXe2PMAf7-74lxh6wM210VQctNp8s?e=sUPy5U" TargetMode="External"/><Relationship Id="rId104" Type="http://schemas.openxmlformats.org/officeDocument/2006/relationships/hyperlink" Target="https://ieeg-my.sharepoint.com/:b:/g/personal/transparencia_ieeg_org_mx/IQC4u2V-4FSwRKOJouL5iIJ0AVtt-oEEj81jFtkrucz7XRc?e=PmWjH2" TargetMode="External"/><Relationship Id="rId125" Type="http://schemas.openxmlformats.org/officeDocument/2006/relationships/hyperlink" Target="https://ieeg-my.sharepoint.com/:b:/g/personal/transparencia_ieeg_org_mx/IQBiMjPakLUsSbf9aiDKh584ATQgyeGtD2UpEh95sYgtH0Y?e=rYHRwt" TargetMode="External"/><Relationship Id="rId146" Type="http://schemas.openxmlformats.org/officeDocument/2006/relationships/hyperlink" Target="https://ieeg-my.sharepoint.com/:b:/g/personal/transparencia_ieeg_org_mx/IQCoB2VX9sRnToEYnZuWNPqgATMUlF4LgYgP6vPPx8Wc9os?e=Y40y6C" TargetMode="External"/><Relationship Id="rId167" Type="http://schemas.openxmlformats.org/officeDocument/2006/relationships/hyperlink" Target="https://ieeg-my.sharepoint.com/:b:/g/personal/transparencia_ieeg_org_mx/IQAqHiU3mviaT4hRD4shSRT0AXbSjaz6IKgvi2cnAGjoa1Y?e=fsY2Zg" TargetMode="External"/><Relationship Id="rId188" Type="http://schemas.openxmlformats.org/officeDocument/2006/relationships/hyperlink" Target="https://ieeg-my.sharepoint.com/:b:/g/personal/transparencia_ieeg_org_mx/IQDfAYl5JSZkSLv9fRtXzybwAWX_FOfTgW9iocmYv3DLU_0?e=YI0TqM" TargetMode="External"/><Relationship Id="rId71" Type="http://schemas.openxmlformats.org/officeDocument/2006/relationships/hyperlink" Target="https://ieeg-my.sharepoint.com/:b:/g/personal/transparencia_ieeg_org_mx/IQC5oB_IclT4TrMDAsG7NpAmAQquItA3-IaV8no1ItbZAss?e=rdlmPk" TargetMode="External"/><Relationship Id="rId92" Type="http://schemas.openxmlformats.org/officeDocument/2006/relationships/hyperlink" Target="https://ieeg-my.sharepoint.com/:b:/g/personal/transparencia_ieeg_org_mx/IQAdXYP6dlpoT6NjWQWdVilFAfU47_gUz2nn8LvCJfXVKAM?e=cyRuGc" TargetMode="External"/><Relationship Id="rId213" Type="http://schemas.openxmlformats.org/officeDocument/2006/relationships/hyperlink" Target="https://ieeg-my.sharepoint.com/:b:/g/personal/transparencia_ieeg_org_mx/IQBV6-lFvArOToaazallOjgZARaJwXPHtpeB3aWJeObwOQk?e=9GlId4" TargetMode="External"/><Relationship Id="rId234" Type="http://schemas.openxmlformats.org/officeDocument/2006/relationships/hyperlink" Target="https://ieeg-my.sharepoint.com/:b:/g/personal/transparencia_ieeg_org_mx/IQA07_Dhtvc9T6PLs8RqipOeAef9GzfFRPcK9bCe9udhmW8?e=aAe4VQ" TargetMode="External"/><Relationship Id="rId2" Type="http://schemas.openxmlformats.org/officeDocument/2006/relationships/hyperlink" Target="https://api.ieeg.mx/repoinfo/Uploads/lineamientos-generales-de-racionalidad-austeridad-y-disciplina-presupuestal-del-ieeg-2026.pdf" TargetMode="External"/><Relationship Id="rId29" Type="http://schemas.openxmlformats.org/officeDocument/2006/relationships/hyperlink" Target="https://ieeg-my.sharepoint.com/:b:/g/personal/transparencia_ieeg_org_mx/IQBLfHIDk4pETJv77E2XBXWoAVOqQxiIarhh8_v-noS6xPw?e=0Qgqpb" TargetMode="External"/><Relationship Id="rId255" Type="http://schemas.openxmlformats.org/officeDocument/2006/relationships/hyperlink" Target="https://ieeg-my.sharepoint.com/:b:/g/personal/transparencia_ieeg_org_mx/IQBHlnrMaCjqS4G-H_fveeELAUwnKD07modJubChxDjQuY0?e=a4EOpX" TargetMode="External"/><Relationship Id="rId40" Type="http://schemas.openxmlformats.org/officeDocument/2006/relationships/hyperlink" Target="https://ieeg-my.sharepoint.com/:b:/g/personal/transparencia_ieeg_org_mx/IQDzT_TQDE8PTIbNVkvEdWWLAU45H4Zz_PcKMowGx4bdaRQ?e=WB5KIu" TargetMode="External"/><Relationship Id="rId115" Type="http://schemas.openxmlformats.org/officeDocument/2006/relationships/hyperlink" Target="https://ieeg-my.sharepoint.com/:b:/g/personal/transparencia_ieeg_org_mx/IQC6eS-r81T6R4JVHMaf3r2MAdrU2CBcQFCeA0hAPvy0axk?e=kMSkgr" TargetMode="External"/><Relationship Id="rId136" Type="http://schemas.openxmlformats.org/officeDocument/2006/relationships/hyperlink" Target="https://ieeg-my.sharepoint.com/:b:/g/personal/transparencia_ieeg_org_mx/IQChgi-XcFlmTKEDPteUJ-UbASYlkgCwlPzFtIGGKbxORfY?e=2I8lgC" TargetMode="External"/><Relationship Id="rId157" Type="http://schemas.openxmlformats.org/officeDocument/2006/relationships/hyperlink" Target="https://ieeg-my.sharepoint.com/:b:/g/personal/transparencia_ieeg_org_mx/IQCXMV8H2dDaTpQ2h8ci1o_lAUXerxwMCx7m3HyEVOxlxOY?e=84Lfk7" TargetMode="External"/><Relationship Id="rId178" Type="http://schemas.openxmlformats.org/officeDocument/2006/relationships/hyperlink" Target="https://ieeg-my.sharepoint.com/:b:/g/personal/transparencia_ieeg_org_mx/IQBElkX3vNfAQLeXl7YPaJ4zASY6GSbrDeXx933MmDCMBsk?e=GSsdNq" TargetMode="External"/><Relationship Id="rId61" Type="http://schemas.openxmlformats.org/officeDocument/2006/relationships/hyperlink" Target="https://ieeg-my.sharepoint.com/:b:/g/personal/transparencia_ieeg_org_mx/IQADpAkzPuEjQYvPMacjIbGhAVuKkJ75-Vcnh2B41wPK0Bk?e=6mfEFu" TargetMode="External"/><Relationship Id="rId82" Type="http://schemas.openxmlformats.org/officeDocument/2006/relationships/hyperlink" Target="https://ieeg-my.sharepoint.com/:b:/g/personal/transparencia_ieeg_org_mx/IQC2NhSO8DHzRLELL7qA22hIAaJzpEmFVLJIINpO69qslno?e=bg4cb0" TargetMode="External"/><Relationship Id="rId199" Type="http://schemas.openxmlformats.org/officeDocument/2006/relationships/hyperlink" Target="https://ieeg-my.sharepoint.com/:b:/g/personal/transparencia_ieeg_org_mx/IQBO07hnn1_tRqJOOzwBbrXgAc_eGL2LKK9NNJiIfK-xQCs?e=MbbakP" TargetMode="External"/><Relationship Id="rId203" Type="http://schemas.openxmlformats.org/officeDocument/2006/relationships/hyperlink" Target="https://ieeg-my.sharepoint.com/:b:/g/personal/transparencia_ieeg_org_mx/IQDTigV1cOKbSpCUyVMin1oFAXvtJtsdSS3fyiNvLrGZ1RE?e=Hrs7Zf" TargetMode="External"/><Relationship Id="rId19" Type="http://schemas.openxmlformats.org/officeDocument/2006/relationships/hyperlink" Target="https://ieeg-my.sharepoint.com/:b:/g/personal/transparencia_ieeg_org_mx/IQBE5Co0GSOqQIXOlm8ZCB6uAWlLGiY2BQgPu9SL7Mzdx-8?e=XHMohw" TargetMode="External"/><Relationship Id="rId224" Type="http://schemas.openxmlformats.org/officeDocument/2006/relationships/hyperlink" Target="https://ieeg-my.sharepoint.com/:b:/g/personal/transparencia_ieeg_org_mx/IQCLZJ7evfpARKAcFd-AyA_3AYFlljL5LjrBIH6ysuqzSqY?e=p4SHPC" TargetMode="External"/><Relationship Id="rId245" Type="http://schemas.openxmlformats.org/officeDocument/2006/relationships/hyperlink" Target="https://ieeg-my.sharepoint.com/:b:/g/personal/transparencia_ieeg_org_mx/IQAW-RKlKI0YR5394IWwK2sQAamu6z-eBr9MXOLsS5s8g3U?e=Xq3QgW" TargetMode="External"/><Relationship Id="rId266" Type="http://schemas.openxmlformats.org/officeDocument/2006/relationships/hyperlink" Target="https://ieeg-my.sharepoint.com/:b:/g/personal/transparencia_ieeg_org_mx/IQCTm9W-P3MXQp63yqJyyzk0Ad_oW9knvgQG79DZ2coXDzM?e=xNzLhE" TargetMode="External"/><Relationship Id="rId30" Type="http://schemas.openxmlformats.org/officeDocument/2006/relationships/hyperlink" Target="https://ieeg-my.sharepoint.com/:b:/g/personal/transparencia_ieeg_org_mx/IQBLfHIDk4pETJv77E2XBXWoAVOqQxiIarhh8_v-noS6xPw?e=0Qgqpb" TargetMode="External"/><Relationship Id="rId105" Type="http://schemas.openxmlformats.org/officeDocument/2006/relationships/hyperlink" Target="https://ieeg-my.sharepoint.com/:b:/g/personal/transparencia_ieeg_org_mx/IQDLoj48hHbJQ5_peGQxBMXKAWegQQTT_AaWFowWS-qlVzE?e=DQlNA1" TargetMode="External"/><Relationship Id="rId126" Type="http://schemas.openxmlformats.org/officeDocument/2006/relationships/hyperlink" Target="https://ieeg-my.sharepoint.com/:b:/g/personal/transparencia_ieeg_org_mx/IQALYLUUAX_UTaXw3ze1bk5vAd45aZRT5njbO9SlzVBBuvs?e=LBUm9b" TargetMode="External"/><Relationship Id="rId147" Type="http://schemas.openxmlformats.org/officeDocument/2006/relationships/hyperlink" Target="https://ieeg-my.sharepoint.com/:b:/g/personal/transparencia_ieeg_org_mx/IQAyS64SRbfUSpwkqXdx2Lh7ARs_vGBoR2RbM9dKi1B1MMw?e=hi4uNC" TargetMode="External"/><Relationship Id="rId168" Type="http://schemas.openxmlformats.org/officeDocument/2006/relationships/hyperlink" Target="https://ieeg-my.sharepoint.com/:b:/g/personal/transparencia_ieeg_org_mx/IQBi8ult53yAQ6NPAjbJhD8OAfSXnOy3R5jzFhp8Vy-yaaU?e=DIgWbf" TargetMode="External"/><Relationship Id="rId51" Type="http://schemas.openxmlformats.org/officeDocument/2006/relationships/hyperlink" Target="https://ieeg-my.sharepoint.com/:b:/g/personal/transparencia_ieeg_org_mx/IQDysa-D69lVQbr5GlFV4EJXARtCNu8JVXCe6QVyDPxViYM?e=3V3Czi" TargetMode="External"/><Relationship Id="rId72" Type="http://schemas.openxmlformats.org/officeDocument/2006/relationships/hyperlink" Target="https://ieeg-my.sharepoint.com/:b:/g/personal/transparencia_ieeg_org_mx/IQAxeqn4JI8KRqA5N1KTkuItAYRc8hNTyGCGrVpHVvK9GhU?e=6alhOt" TargetMode="External"/><Relationship Id="rId93" Type="http://schemas.openxmlformats.org/officeDocument/2006/relationships/hyperlink" Target="https://ieeg-my.sharepoint.com/:b:/g/personal/transparencia_ieeg_org_mx/IQDGB7A8lflLRYfw-6fJHWh6ARraUE5DyXO8fgxaQXVM7Vg?e=v4HX4I" TargetMode="External"/><Relationship Id="rId189" Type="http://schemas.openxmlformats.org/officeDocument/2006/relationships/hyperlink" Target="https://ieeg-my.sharepoint.com/:b:/g/personal/transparencia_ieeg_org_mx/IQB0j9oiQzH5T6rltvHIrpoCAdXjXKi8CXrvQhrKN9jdnlU?e=WiDJGF" TargetMode="External"/><Relationship Id="rId3" Type="http://schemas.openxmlformats.org/officeDocument/2006/relationships/hyperlink" Target="https://api.ieeg.mx/repoinfo/Uploads/lineamientos-generales-de-racionalidad-austeridad-y-disciplina-presupuestal-del-ieeg-2026.pdf" TargetMode="External"/><Relationship Id="rId214" Type="http://schemas.openxmlformats.org/officeDocument/2006/relationships/hyperlink" Target="https://ieeg-my.sharepoint.com/:b:/g/personal/transparencia_ieeg_org_mx/IQBV6-lFvArOToaazallOjgZARaJwXPHtpeB3aWJeObwOQk?e=9GlId4" TargetMode="External"/><Relationship Id="rId235" Type="http://schemas.openxmlformats.org/officeDocument/2006/relationships/hyperlink" Target="https://ieeg-my.sharepoint.com/:b:/g/personal/transparencia_ieeg_org_mx/IQAjCPm8ZZ2JRYjU2ik8utckAfPVXIQOkafYoo20FrE1W_s?e=bvsafW" TargetMode="External"/><Relationship Id="rId256" Type="http://schemas.openxmlformats.org/officeDocument/2006/relationships/hyperlink" Target="https://ieeg-my.sharepoint.com/:b:/g/personal/transparencia_ieeg_org_mx/IQCeruiO3SQ1SaaZVs4WSYN2Af3lNGAR2xmewPFnSgywo20?e=n1sf8F" TargetMode="External"/><Relationship Id="rId116" Type="http://schemas.openxmlformats.org/officeDocument/2006/relationships/hyperlink" Target="https://ieeg-my.sharepoint.com/:b:/g/personal/transparencia_ieeg_org_mx/IQBPxZwKQqWYSoJJ2ns4AsrlAQ59WQRgQafVKwsRGk6_pqw?e=TEflWx" TargetMode="External"/><Relationship Id="rId137" Type="http://schemas.openxmlformats.org/officeDocument/2006/relationships/hyperlink" Target="https://ieeg-my.sharepoint.com/:b:/g/personal/transparencia_ieeg_org_mx/IQBrZymzC1XxSZkMYXujrpCvAb_IKSiAObqfP2NSgdIuyro?e=BfLD2u" TargetMode="External"/><Relationship Id="rId158" Type="http://schemas.openxmlformats.org/officeDocument/2006/relationships/hyperlink" Target="https://ieeg-my.sharepoint.com/:b:/g/personal/transparencia_ieeg_org_mx/IQB0BW5_kiCSQbLkGEsc0dAjAauzITNsz6Btn_bPwGYuRek?e=xX41AX" TargetMode="External"/><Relationship Id="rId20" Type="http://schemas.openxmlformats.org/officeDocument/2006/relationships/hyperlink" Target="https://ieeg-my.sharepoint.com/:b:/g/personal/transparencia_ieeg_org_mx/IQAxrJ8C7SOjQJxGGbz2UiPsAQ0y7-K-vLyI1NhYnqB-IeE?e=5AknXP" TargetMode="External"/><Relationship Id="rId41" Type="http://schemas.openxmlformats.org/officeDocument/2006/relationships/hyperlink" Target="https://ieeg-my.sharepoint.com/:b:/g/personal/transparencia_ieeg_org_mx/IQCdSxbwOuhvQ7usW0fBLxCcAYpdHmgzyIPb7IvlihKJyfw?e=ucX4e1" TargetMode="External"/><Relationship Id="rId62" Type="http://schemas.openxmlformats.org/officeDocument/2006/relationships/hyperlink" Target="https://ieeg-my.sharepoint.com/:b:/g/personal/transparencia_ieeg_org_mx/IQDlSaW0lyQqRrRCo7a89KZJATv14CFvG15-eNy9TOCrqlM?e=Wefbr5" TargetMode="External"/><Relationship Id="rId83" Type="http://schemas.openxmlformats.org/officeDocument/2006/relationships/hyperlink" Target="https://ieeg-my.sharepoint.com/:b:/g/personal/transparencia_ieeg_org_mx/IQC2NhSO8DHzRLELL7qA22hIAaJzpEmFVLJIINpO69qslno?e=bg4cb0" TargetMode="External"/><Relationship Id="rId179" Type="http://schemas.openxmlformats.org/officeDocument/2006/relationships/hyperlink" Target="https://ieeg-my.sharepoint.com/:b:/g/personal/transparencia_ieeg_org_mx/IQDsCffG2uclT5Hpddkijn-dAdjvA_RUPv36PKe1C9AaTqM?e=c3mgOQ" TargetMode="External"/><Relationship Id="rId190" Type="http://schemas.openxmlformats.org/officeDocument/2006/relationships/hyperlink" Target="https://ieeg-my.sharepoint.com/:b:/g/personal/transparencia_ieeg_org_mx/IQB0j9oiQzH5T6rltvHIrpoCAdXjXKi8CXrvQhrKN9jdnlU?e=WiDJGF" TargetMode="External"/><Relationship Id="rId204" Type="http://schemas.openxmlformats.org/officeDocument/2006/relationships/hyperlink" Target="https://ieeg-my.sharepoint.com/:b:/g/personal/transparencia_ieeg_org_mx/IQCcvqLV7mtWR4BoRptPC_8DARrGkMI5kirmT96SZGrayis?e=5VVGMs" TargetMode="External"/><Relationship Id="rId225" Type="http://schemas.openxmlformats.org/officeDocument/2006/relationships/hyperlink" Target="https://ieeg-my.sharepoint.com/:b:/g/personal/transparencia_ieeg_org_mx/IQB6Ttfx1PK5RoboYETloVoMAfbB5dxGds8o5fxnWbfeoxg?e=dsDx82" TargetMode="External"/><Relationship Id="rId246" Type="http://schemas.openxmlformats.org/officeDocument/2006/relationships/hyperlink" Target="https://ieeg-my.sharepoint.com/:b:/g/personal/transparencia_ieeg_org_mx/IQClqXufuxUHRKn7QxRXngg2ATae-T7NQEBn2Fhi2jWOQvY?e=NBd7yW" TargetMode="External"/><Relationship Id="rId267" Type="http://schemas.openxmlformats.org/officeDocument/2006/relationships/hyperlink" Target="https://ieeg-my.sharepoint.com/:b:/g/personal/transparencia_ieeg_org_mx/IQBYoJc0KCy3S4qZuZPpFKmZAY3ZlmoowNTqQa24a1hVZcA?e=SbYmlw" TargetMode="External"/><Relationship Id="rId106" Type="http://schemas.openxmlformats.org/officeDocument/2006/relationships/hyperlink" Target="https://ieeg-my.sharepoint.com/:b:/g/personal/transparencia_ieeg_org_mx/IQAAlqDxswEASZFxPLJs3BonAedRmJ1jFhuyBVNbPyyE9qo?e=397Qt6" TargetMode="External"/><Relationship Id="rId127" Type="http://schemas.openxmlformats.org/officeDocument/2006/relationships/hyperlink" Target="https://ieeg-my.sharepoint.com/:b:/g/personal/transparencia_ieeg_org_mx/IQAx9HVPo9EgRaTo0YI7e54_AWPaIHX_uM0WJTqk9cbw3oA?e=oKfeNH" TargetMode="External"/><Relationship Id="rId10" Type="http://schemas.openxmlformats.org/officeDocument/2006/relationships/hyperlink" Target="https://ieeg-my.sharepoint.com/:b:/g/personal/transparencia_ieeg_org_mx/IQAzGMa-r2AASYUvOTrT3oykAQB9ynxLWT32XHdfV5VCInk?e=JiHDKM" TargetMode="External"/><Relationship Id="rId31" Type="http://schemas.openxmlformats.org/officeDocument/2006/relationships/hyperlink" Target="https://ieeg-my.sharepoint.com/:b:/g/personal/transparencia_ieeg_org_mx/IQCY4OWJlTLjR6EixSVpE6IVASmTz2x6PsruuL5D7_4XWHQ?e=csgIbH" TargetMode="External"/><Relationship Id="rId52" Type="http://schemas.openxmlformats.org/officeDocument/2006/relationships/hyperlink" Target="https://ieeg-my.sharepoint.com/:b:/g/personal/transparencia_ieeg_org_mx/IQDImkK7zrE8QIkhlekabjUDAeydVnHzE5mK8GDyzk_hzZY?e=D0Px93" TargetMode="External"/><Relationship Id="rId73" Type="http://schemas.openxmlformats.org/officeDocument/2006/relationships/hyperlink" Target="https://ieeg-my.sharepoint.com/:b:/g/personal/transparencia_ieeg_org_mx/IQDYPPp4ay25R7BPgPZGJB-cAQzRLSc_hzEnZ0nmCAMkqB0?e=slfzsJ" TargetMode="External"/><Relationship Id="rId94" Type="http://schemas.openxmlformats.org/officeDocument/2006/relationships/hyperlink" Target="https://ieeg-my.sharepoint.com/:b:/g/personal/transparencia_ieeg_org_mx/IQCyHnHB2YQjRKDcukZ_SbYgAQtI99LRiGZW-n7AF5ExoPE?e=8kAyus" TargetMode="External"/><Relationship Id="rId148" Type="http://schemas.openxmlformats.org/officeDocument/2006/relationships/hyperlink" Target="https://ieeg-my.sharepoint.com/:b:/g/personal/transparencia_ieeg_org_mx/IQBkznkX0_drR5qZgn4Ci-7FAYasx--svrc9MueFNWK2ydA?e=zOCidL" TargetMode="External"/><Relationship Id="rId169" Type="http://schemas.openxmlformats.org/officeDocument/2006/relationships/hyperlink" Target="https://ieeg-my.sharepoint.com/:b:/g/personal/transparencia_ieeg_org_mx/IQCZ6hcvbBgBRomDcmWjR1bQAWsYuB4uUxdTymGYNpklTOM?e=f2GoE9" TargetMode="External"/><Relationship Id="rId4" Type="http://schemas.openxmlformats.org/officeDocument/2006/relationships/hyperlink" Target="https://api.ieeg.mx/repoinfo/Uploads/lineamientos-generales-de-racionalidad-austeridad-y-disciplina-presupuestal-del-ieeg-2026.pdf" TargetMode="External"/><Relationship Id="rId180" Type="http://schemas.openxmlformats.org/officeDocument/2006/relationships/hyperlink" Target="https://ieeg-my.sharepoint.com/:b:/g/personal/transparencia_ieeg_org_mx/IQC9Mo_NsxSbRrapdh_wDBLOATwcfn2TuR0MwCJ5-RQ1KW0?e=J8xCaF" TargetMode="External"/><Relationship Id="rId215" Type="http://schemas.openxmlformats.org/officeDocument/2006/relationships/hyperlink" Target="https://ieeg-my.sharepoint.com/:b:/g/personal/transparencia_ieeg_org_mx/IQD4qMxS3W9pRYe4l8kTlQPbAaNz0YyvK5TIIkN2xk_GDpg?e=XJ86Pr" TargetMode="External"/><Relationship Id="rId236" Type="http://schemas.openxmlformats.org/officeDocument/2006/relationships/hyperlink" Target="https://ieeg-my.sharepoint.com/:b:/g/personal/transparencia_ieeg_org_mx/IQB84F4Vjr5mSY5aTZ32-BjcAQzKWJCctB3tVrqGQv7ljeA?e=ErevsR" TargetMode="External"/><Relationship Id="rId257" Type="http://schemas.openxmlformats.org/officeDocument/2006/relationships/hyperlink" Target="https://ieeg-my.sharepoint.com/:b:/g/personal/transparencia_ieeg_org_mx/IQBGalln3qnJTYwPiYNf_BkHARKyrRverig7_S2vyqNA9F4?e=6KqvVq" TargetMode="External"/><Relationship Id="rId42" Type="http://schemas.openxmlformats.org/officeDocument/2006/relationships/hyperlink" Target="https://ieeg-my.sharepoint.com/:b:/g/personal/transparencia_ieeg_org_mx/IQBFNYayVeCeSbfPQNaYgbd6Ad6TjET-bgnF7ziq9Bhc7lo?e=z3TYis" TargetMode="External"/><Relationship Id="rId84" Type="http://schemas.openxmlformats.org/officeDocument/2006/relationships/hyperlink" Target="https://ieeg-my.sharepoint.com/:b:/g/personal/transparencia_ieeg_org_mx/IQCOZZ0vNqO7Q58PDb2hgXTSAfu1gOoJBJPd6qhnhJG5oW0?e=wPDj1y" TargetMode="External"/><Relationship Id="rId138" Type="http://schemas.openxmlformats.org/officeDocument/2006/relationships/hyperlink" Target="https://ieeg-my.sharepoint.com/:b:/g/personal/transparencia_ieeg_org_mx/IQAyzArc0YkGTbKSiEQPMqCDATKfvPT2N3l94ejJfRlvqzU?e=tgr629" TargetMode="External"/><Relationship Id="rId191" Type="http://schemas.openxmlformats.org/officeDocument/2006/relationships/hyperlink" Target="https://ieeg-my.sharepoint.com/:b:/g/personal/transparencia_ieeg_org_mx/IQCVdhdfKO3wQKGt9cE3Ver9AdS3IuRDD75cdkBXAihB1s0?e=r59sds" TargetMode="External"/><Relationship Id="rId205" Type="http://schemas.openxmlformats.org/officeDocument/2006/relationships/hyperlink" Target="https://ieeg-my.sharepoint.com/:b:/g/personal/transparencia_ieeg_org_mx/IQAmH2tpq-uFQbbHOr7yRDnlAXbhSda3IbOyYH5U22-agro?e=0pRF3t" TargetMode="External"/><Relationship Id="rId247" Type="http://schemas.openxmlformats.org/officeDocument/2006/relationships/hyperlink" Target="https://ieeg-my.sharepoint.com/:b:/g/personal/transparencia_ieeg_org_mx/IQCOUKl3g4SwQb80tJIj57w4AWf9RI-zKjc5NifOCORuxyY?e=J6YEdk" TargetMode="External"/><Relationship Id="rId107" Type="http://schemas.openxmlformats.org/officeDocument/2006/relationships/hyperlink" Target="https://ieeg-my.sharepoint.com/:b:/g/personal/transparencia_ieeg_org_mx/IQBSvd5Py2tgQ4dYEB7RTosCAUKvnlkMvpcEG1gIxivaYXE?e=RydYlS"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ieeg-my.sharepoint.com/:b:/g/personal/transparencia_ieeg_org_mx/IQCjwLW_FRQKR44Ta8v0AdWEASVUFoOKyOEtwkWvA1ERhT4?e=IJvV4t" TargetMode="External"/><Relationship Id="rId299" Type="http://schemas.openxmlformats.org/officeDocument/2006/relationships/hyperlink" Target="https://ieeg-my.sharepoint.com/:b:/g/personal/transparencia_ieeg_org_mx/IQCs23x_ifo2QLtUwALSgx2DAZSRs37pDL3vtWoLVqWZSwk?e=NeDtpa" TargetMode="External"/><Relationship Id="rId21" Type="http://schemas.openxmlformats.org/officeDocument/2006/relationships/hyperlink" Target="https://ieeg-my.sharepoint.com/:b:/g/personal/transparencia_ieeg_org_mx/IQAbYhC81_9dQ5LgOzvtitKyAe5iwrsi_erh68wCX8sHU-g?e=dxiiLQ" TargetMode="External"/><Relationship Id="rId63" Type="http://schemas.openxmlformats.org/officeDocument/2006/relationships/hyperlink" Target="https://ieeg-my.sharepoint.com/:b:/g/personal/transparencia_ieeg_org_mx/IQCM9EyzqhnGRatHPZxIVtXNAZAl8NwWG6GDkqePknRWEXU?e=YkLexH" TargetMode="External"/><Relationship Id="rId159" Type="http://schemas.openxmlformats.org/officeDocument/2006/relationships/hyperlink" Target="https://ieeg-my.sharepoint.com/:b:/g/personal/transparencia_ieeg_org_mx/IQBOsBScNyFNQollRX5c5DKFAdfAcjhc7CidyWRlWVKwfZ8?e=4cZglH" TargetMode="External"/><Relationship Id="rId324" Type="http://schemas.openxmlformats.org/officeDocument/2006/relationships/hyperlink" Target="https://ieeg-my.sharepoint.com/:b:/g/personal/transparencia_ieeg_org_mx/IQDs7JRETdwpQ5roDxMldidfASC8bSgHIV_A-2VP49r6UZw?e=bJTaId" TargetMode="External"/><Relationship Id="rId366" Type="http://schemas.openxmlformats.org/officeDocument/2006/relationships/hyperlink" Target="https://ieeg-my.sharepoint.com/:b:/g/personal/transparencia_ieeg_org_mx/IQBmlys8L1nxQby1EyZbNZIEAfQj98yVU8u4osw0Ovw2wto?e=BUyTNm" TargetMode="External"/><Relationship Id="rId170" Type="http://schemas.openxmlformats.org/officeDocument/2006/relationships/hyperlink" Target="https://ieeg-my.sharepoint.com/:b:/g/personal/transparencia_ieeg_org_mx/IQBwdT2rF2_eRosUajfRL0IaAcCN_652AmFsUt7EVaWm-zg?e=gTcARW" TargetMode="External"/><Relationship Id="rId226" Type="http://schemas.openxmlformats.org/officeDocument/2006/relationships/hyperlink" Target="https://ieeg-my.sharepoint.com/:b:/g/personal/transparencia_ieeg_org_mx/IQAt30KO320WSovC27lKe51qAcj7GQZuYOgMAK3Vxwu9--U?e=edI0L4" TargetMode="External"/><Relationship Id="rId268" Type="http://schemas.openxmlformats.org/officeDocument/2006/relationships/hyperlink" Target="https://ieeg-my.sharepoint.com/:b:/g/personal/transparencia_ieeg_org_mx/IQAMuaegayhkT5Ig2Bjf58keAfhFRJWv90GgyaPg-XL426w?e=qGM093" TargetMode="External"/><Relationship Id="rId32" Type="http://schemas.openxmlformats.org/officeDocument/2006/relationships/hyperlink" Target="https://ieeg-my.sharepoint.com/:b:/g/personal/transparencia_ieeg_org_mx/IQDPQV5A1QZWS5VTh_3CzwvoAU4MQtto1ySySRfKsyK7YxA?e=0vmJne" TargetMode="External"/><Relationship Id="rId74" Type="http://schemas.openxmlformats.org/officeDocument/2006/relationships/hyperlink" Target="https://ieeg-my.sharepoint.com/:b:/g/personal/transparencia_ieeg_org_mx/IQBAW3knkaEVS7IUYkzXUHyyAeRhBRZHQva3eTottRFqOI4?e=gwDW1W" TargetMode="External"/><Relationship Id="rId128" Type="http://schemas.openxmlformats.org/officeDocument/2006/relationships/hyperlink" Target="https://ieeg-my.sharepoint.com/:b:/g/personal/transparencia_ieeg_org_mx/IQDDMW7oEbaEQpUz1IqSDC8uASNY114LsVtLaF6j3I_A2Sk?e=vl7oNQ" TargetMode="External"/><Relationship Id="rId335" Type="http://schemas.openxmlformats.org/officeDocument/2006/relationships/hyperlink" Target="https://ieeg-my.sharepoint.com/:b:/g/personal/transparencia_ieeg_org_mx/IQAMGNlJNPWITI3QXoU1m3mBAd0_58CjYEPjcQQ8dCmQjnw?e=R8adBZ" TargetMode="External"/><Relationship Id="rId377" Type="http://schemas.openxmlformats.org/officeDocument/2006/relationships/hyperlink" Target="https://ieeg-my.sharepoint.com/:b:/g/personal/transparencia_ieeg_org_mx/IQArN8yaGXAORLhK-Qr8eqC-AQbF6PEKTA7ottuXaYrQiRs?e=KhzfHW" TargetMode="External"/><Relationship Id="rId5" Type="http://schemas.openxmlformats.org/officeDocument/2006/relationships/hyperlink" Target="https://ieeg-my.sharepoint.com/:b:/g/personal/transparencia_ieeg_org_mx/IQAXNyE6pY98Q638EHWuTmSYAc-iAvTGNKubnfOq135GYyA?e=WT17Sc" TargetMode="External"/><Relationship Id="rId181" Type="http://schemas.openxmlformats.org/officeDocument/2006/relationships/hyperlink" Target="https://ieeg-my.sharepoint.com/:b:/g/personal/transparencia_ieeg_org_mx/IQAYbJfTvbPRRbSUwk63tFVWAeYrCt_Nj0AyhDLKlFtnk6E?e=mvivsD" TargetMode="External"/><Relationship Id="rId237" Type="http://schemas.openxmlformats.org/officeDocument/2006/relationships/hyperlink" Target="https://ieeg-my.sharepoint.com/:b:/g/personal/transparencia_ieeg_org_mx/IQD3F5d9MHWTQpDyCPc_JwdnAQa1GklPmyhmgWA_PSmA6t8?e=5aOTiF" TargetMode="External"/><Relationship Id="rId402" Type="http://schemas.openxmlformats.org/officeDocument/2006/relationships/hyperlink" Target="https://ieeg-my.sharepoint.com/:b:/g/personal/transparencia_ieeg_org_mx/IQBiY0cPrvPdTbGAJUYFz20fAQxA8jK8P-mBFbRC8Ye0QeI?e=ytaKmu" TargetMode="External"/><Relationship Id="rId279" Type="http://schemas.openxmlformats.org/officeDocument/2006/relationships/hyperlink" Target="https://ieeg-my.sharepoint.com/:b:/g/personal/transparencia_ieeg_org_mx/IQDW-PQm6ym5Qq3Ba62rN5REAa1o86EMTQ1BNPiPmHrNU5c?e=MfJOTZ" TargetMode="External"/><Relationship Id="rId43" Type="http://schemas.openxmlformats.org/officeDocument/2006/relationships/hyperlink" Target="https://ieeg-my.sharepoint.com/:b:/g/personal/transparencia_ieeg_org_mx/IQDU86qzQV3pQZsQLIH4I9WVAXPWRXZxytGCLiWrlZ0FqPU?e=jws2rX" TargetMode="External"/><Relationship Id="rId139" Type="http://schemas.openxmlformats.org/officeDocument/2006/relationships/hyperlink" Target="https://ieeg-my.sharepoint.com/:b:/g/personal/transparencia_ieeg_org_mx/IQDDPt00lhqrRqt2q-Pd5DKQAcBQmaOC5wsf38XqGAmQFic?e=v01nfo" TargetMode="External"/><Relationship Id="rId290" Type="http://schemas.openxmlformats.org/officeDocument/2006/relationships/hyperlink" Target="https://ieeg-my.sharepoint.com/:b:/g/personal/transparencia_ieeg_org_mx/IQCDLM29n3CST7Mc9IiZ-OfKAfc9rfbiXEPEgGY4fqglO9k?e=ZPhgUd" TargetMode="External"/><Relationship Id="rId304" Type="http://schemas.openxmlformats.org/officeDocument/2006/relationships/hyperlink" Target="https://ieeg-my.sharepoint.com/:b:/g/personal/transparencia_ieeg_org_mx/IQCUjmOXrivDSoeDMXu1-89OAS9ZrpLXq-39MNkPG7OXCqU?e=BAmr1K" TargetMode="External"/><Relationship Id="rId346" Type="http://schemas.openxmlformats.org/officeDocument/2006/relationships/hyperlink" Target="https://ieeg-my.sharepoint.com/:b:/g/personal/transparencia_ieeg_org_mx/IQB8NkhCoinMTLs1IXrV4qkiAdKojCH6f9wowqeb7npCjcI?e=hj4eAL" TargetMode="External"/><Relationship Id="rId388" Type="http://schemas.openxmlformats.org/officeDocument/2006/relationships/hyperlink" Target="https://ieeg-my.sharepoint.com/:b:/g/personal/transparencia_ieeg_org_mx/IQBdnB46sysRQ6TW85oqJpj5AbL-6SDYBiPoLjgABZXBdxw?e=a9UkwV" TargetMode="External"/><Relationship Id="rId85" Type="http://schemas.openxmlformats.org/officeDocument/2006/relationships/hyperlink" Target="https://ieeg-my.sharepoint.com/:b:/g/personal/transparencia_ieeg_org_mx/IQCQMQoCmqvaSZUJpegv3_5EAbn_fg29vcDexVVCLPvQkFQ?e=UTbk2c" TargetMode="External"/><Relationship Id="rId150" Type="http://schemas.openxmlformats.org/officeDocument/2006/relationships/hyperlink" Target="https://ieeg-my.sharepoint.com/:b:/g/personal/transparencia_ieeg_org_mx/IQAumH-FO63zSrz4jWgRV7gAAYDDHsAYWW0e5acKNZrUDXY?e=ckfWvM" TargetMode="External"/><Relationship Id="rId192" Type="http://schemas.openxmlformats.org/officeDocument/2006/relationships/hyperlink" Target="https://ieeg-my.sharepoint.com/:b:/g/personal/transparencia_ieeg_org_mx/IQD8gcNCSq-ZSZC4Iu9mdVIOAVHNKv3SQ_ZbsHklIeb_YuI?e=s8xWoL" TargetMode="External"/><Relationship Id="rId206" Type="http://schemas.openxmlformats.org/officeDocument/2006/relationships/hyperlink" Target="https://ieeg-my.sharepoint.com/:b:/g/personal/transparencia_ieeg_org_mx/IQDPGo6rZ8hNS7Uyc0vEU2GlAQsK5zePO4onZfG6Ie_6WQM?e=4xZwUD" TargetMode="External"/><Relationship Id="rId248" Type="http://schemas.openxmlformats.org/officeDocument/2006/relationships/hyperlink" Target="https://ieeg-my.sharepoint.com/:b:/g/personal/transparencia_ieeg_org_mx/IQCOStskr2haRZdmpN1W7KdBAfV6iGhPMmA6WxjXquBFqa4?e=hIjrEt" TargetMode="External"/><Relationship Id="rId12" Type="http://schemas.openxmlformats.org/officeDocument/2006/relationships/hyperlink" Target="https://ieeg-my.sharepoint.com/:b:/g/personal/transparencia_ieeg_org_mx/IQAgCPlLRFNeRpFo4LFexpRzAVURx7RQCgZizCZ1Chc-0e4?e=8fOesa" TargetMode="External"/><Relationship Id="rId108" Type="http://schemas.openxmlformats.org/officeDocument/2006/relationships/hyperlink" Target="https://ieeg-my.sharepoint.com/:b:/g/personal/transparencia_ieeg_org_mx/IQCbmDeSJxT4SprYWYnpb-ehAc1TNkgb-kkeNp55lbNOMrs?e=bflSpb" TargetMode="External"/><Relationship Id="rId315" Type="http://schemas.openxmlformats.org/officeDocument/2006/relationships/hyperlink" Target="https://ieeg-my.sharepoint.com/:b:/g/personal/transparencia_ieeg_org_mx/IQCfDcigTxZbTKYKPBEOGZVnAdyUZ2osNFMTcEWVURP4TOE?e=NOCe82" TargetMode="External"/><Relationship Id="rId357" Type="http://schemas.openxmlformats.org/officeDocument/2006/relationships/hyperlink" Target="https://ieeg-my.sharepoint.com/:b:/g/personal/transparencia_ieeg_org_mx/IQCLR9C94U95SJtS_sq9md-ZAeIm0YZREc7ArFH_7P8ttjk?e=VXY5pb" TargetMode="External"/><Relationship Id="rId54" Type="http://schemas.openxmlformats.org/officeDocument/2006/relationships/hyperlink" Target="https://ieeg-my.sharepoint.com/:b:/g/personal/transparencia_ieeg_org_mx/IQBR7Wv1cGYaRaFNF0e9L9GsAYNS_CZ7QGVmHfH_kepX-kE?e=y6NMdS" TargetMode="External"/><Relationship Id="rId96" Type="http://schemas.openxmlformats.org/officeDocument/2006/relationships/hyperlink" Target="https://ieeg-my.sharepoint.com/:b:/g/personal/transparencia_ieeg_org_mx/IQD8F2FLyIL7QZIV0wLxWoNYAQGA5v9bPx8EV_NadtQ-19U?e=yI7ac7" TargetMode="External"/><Relationship Id="rId161" Type="http://schemas.openxmlformats.org/officeDocument/2006/relationships/hyperlink" Target="https://ieeg-my.sharepoint.com/:b:/g/personal/transparencia_ieeg_org_mx/IQAUd5-cJbSxR7cF4r3PcRROAbQOo9DOiVLeEY3aLskAhIM?e=TRBr6V" TargetMode="External"/><Relationship Id="rId217" Type="http://schemas.openxmlformats.org/officeDocument/2006/relationships/hyperlink" Target="https://ieeg-my.sharepoint.com/:b:/g/personal/transparencia_ieeg_org_mx/IQAkT6yXmqwFTadBH_ppZSwKAaxCPHEJirKMv0J-hzvZE-4?e=enrwPe" TargetMode="External"/><Relationship Id="rId399" Type="http://schemas.openxmlformats.org/officeDocument/2006/relationships/hyperlink" Target="https://ieeg-my.sharepoint.com/:b:/g/personal/transparencia_ieeg_org_mx/IQD-53aJbRKxSooPfPE9NpMfAQJuDvo4UFXG0jKkSGUbz28?e=hKSXIS" TargetMode="External"/><Relationship Id="rId259" Type="http://schemas.openxmlformats.org/officeDocument/2006/relationships/hyperlink" Target="https://ieeg-my.sharepoint.com/:b:/g/personal/transparencia_ieeg_org_mx/IQA4586clYFRQrNdPWCcZynjASq9pyjwWaIEjUjYH5T49Ls?e=K0hMlA" TargetMode="External"/><Relationship Id="rId23" Type="http://schemas.openxmlformats.org/officeDocument/2006/relationships/hyperlink" Target="https://ieeg-my.sharepoint.com/:b:/g/personal/transparencia_ieeg_org_mx/IQArzsdU4dzGS79MWO2B9wCXAd4YSOe869y8JlenJ1nYV-E?e=fYcIcW" TargetMode="External"/><Relationship Id="rId119" Type="http://schemas.openxmlformats.org/officeDocument/2006/relationships/hyperlink" Target="https://ieeg-my.sharepoint.com/:b:/g/personal/transparencia_ieeg_org_mx/IQDRelV585hxTZUs0Y1D6GG9Ad51wiXCkXgcMxVLUGKRVIk?e=jtcjoQ" TargetMode="External"/><Relationship Id="rId270" Type="http://schemas.openxmlformats.org/officeDocument/2006/relationships/hyperlink" Target="https://ieeg-my.sharepoint.com/:b:/g/personal/transparencia_ieeg_org_mx/IQDrSLe4AJdaQrGSU7bDOIeaAcAAL9SDCGFt9ZWGUPxpopQ?e=uo0G0I" TargetMode="External"/><Relationship Id="rId326" Type="http://schemas.openxmlformats.org/officeDocument/2006/relationships/hyperlink" Target="https://ieeg-my.sharepoint.com/:b:/g/personal/transparencia_ieeg_org_mx/IQAmJ_n9umAYQrmw_GEkHqQ2Ad9xHVboj9pJrkNr0JFbE94?e=Vnt1TK" TargetMode="External"/><Relationship Id="rId65" Type="http://schemas.openxmlformats.org/officeDocument/2006/relationships/hyperlink" Target="https://ieeg-my.sharepoint.com/:b:/g/personal/transparencia_ieeg_org_mx/IQDb5C0hu5bnS4cBDp88nxxHAbIk1Ohg7lToiC4nCZjq-WY?e=0OlThX" TargetMode="External"/><Relationship Id="rId130" Type="http://schemas.openxmlformats.org/officeDocument/2006/relationships/hyperlink" Target="https://ieeg-my.sharepoint.com/:b:/g/personal/transparencia_ieeg_org_mx/IQCMTgrBFLRSTafkI26nXmdZAe4rvzvBfLSR60Pij3Dv9zQ?e=8ETUpg" TargetMode="External"/><Relationship Id="rId368" Type="http://schemas.openxmlformats.org/officeDocument/2006/relationships/hyperlink" Target="https://ieeg-my.sharepoint.com/:b:/g/personal/transparencia_ieeg_org_mx/IQCWbCehKyiiQre1CHRIHI_aAXlEvi9l9HDPnZeslduBCYk?e=cZt1zU" TargetMode="External"/><Relationship Id="rId172" Type="http://schemas.openxmlformats.org/officeDocument/2006/relationships/hyperlink" Target="https://ieeg-my.sharepoint.com/:b:/g/personal/transparencia_ieeg_org_mx/IQDuKZIbTS_qRaGhxbKIFPuHAaN_rrCfDkvSPi0LNhp7p_E?e=ODxYAc" TargetMode="External"/><Relationship Id="rId228" Type="http://schemas.openxmlformats.org/officeDocument/2006/relationships/hyperlink" Target="https://ieeg-my.sharepoint.com/:b:/g/personal/transparencia_ieeg_org_mx/IQDQ7kLVRrs3QbBcgmcoNzuiAWvsAsVHhoWb3hiQZImDVIU?e=tVg4fK" TargetMode="External"/><Relationship Id="rId281" Type="http://schemas.openxmlformats.org/officeDocument/2006/relationships/hyperlink" Target="https://ieeg-my.sharepoint.com/:b:/g/personal/transparencia_ieeg_org_mx/IQBmNtxOcxY3TZtITozZWxGiAVN2hjctF5WGtJ-kD1xJ8eg?e=RzM7vs" TargetMode="External"/><Relationship Id="rId337" Type="http://schemas.openxmlformats.org/officeDocument/2006/relationships/hyperlink" Target="https://ieeg-my.sharepoint.com/:b:/g/personal/transparencia_ieeg_org_mx/IQCnFMmIkrx4RpEr6_LZM42UAXK0K-qNMnYFha9Oj9eHkto?e=QJ8tmF" TargetMode="External"/><Relationship Id="rId34" Type="http://schemas.openxmlformats.org/officeDocument/2006/relationships/hyperlink" Target="https://ieeg-my.sharepoint.com/:b:/g/personal/transparencia_ieeg_org_mx/IQAne-WNz15iTZ6Hukjc4BuzAdT-qgBdQYv8UF4WNGzRTGQ?e=ejzEYb" TargetMode="External"/><Relationship Id="rId76" Type="http://schemas.openxmlformats.org/officeDocument/2006/relationships/hyperlink" Target="https://ieeg-my.sharepoint.com/:b:/g/personal/transparencia_ieeg_org_mx/IQCJv-quFjwQTJTli2UFymPsARsi7Jiwr2MOTxtbPpDXbQo?e=61SKTz" TargetMode="External"/><Relationship Id="rId141" Type="http://schemas.openxmlformats.org/officeDocument/2006/relationships/hyperlink" Target="https://ieeg-my.sharepoint.com/:b:/g/personal/transparencia_ieeg_org_mx/IQAF7bbcse7XSI1A3RlVBFEsAeIddR7m7T1pu5h-j9jUAj4?e=2MJFkW" TargetMode="External"/><Relationship Id="rId379" Type="http://schemas.openxmlformats.org/officeDocument/2006/relationships/hyperlink" Target="https://ieeg-my.sharepoint.com/:b:/g/personal/transparencia_ieeg_org_mx/IQDsDSyPZXyYQ4J0R82JUr2oAW7Zf2zB9JZT21wzfutXdmI?e=UhLFWx" TargetMode="External"/><Relationship Id="rId7" Type="http://schemas.openxmlformats.org/officeDocument/2006/relationships/hyperlink" Target="https://ieeg-my.sharepoint.com/:b:/g/personal/transparencia_ieeg_org_mx/IQBL0ILsVUKoQLzpMA_7S632AZ97Dh9rKE1QdgsWEzDIhDM?e=O7o7kv" TargetMode="External"/><Relationship Id="rId183" Type="http://schemas.openxmlformats.org/officeDocument/2006/relationships/hyperlink" Target="https://ieeg-my.sharepoint.com/:b:/g/personal/transparencia_ieeg_org_mx/IQDfh1uFndNcT5iH56lPDuqIAfQM3lhwtDEZ9B2hrZKoaTM?e=Glzaot" TargetMode="External"/><Relationship Id="rId239" Type="http://schemas.openxmlformats.org/officeDocument/2006/relationships/hyperlink" Target="https://ieeg-my.sharepoint.com/:b:/g/personal/transparencia_ieeg_org_mx/IQBhcMBPiuXIR6kslvMDE3S-AfE82SF1Pa0raSSVfwmZ674?e=2AfmWv" TargetMode="External"/><Relationship Id="rId390" Type="http://schemas.openxmlformats.org/officeDocument/2006/relationships/hyperlink" Target="https://ieeg-my.sharepoint.com/:b:/g/personal/transparencia_ieeg_org_mx/IQANbGRbd7ypQofs0w0rpvxtAVKUm1FUA1hEpYAB_mqITdQ?e=jzub8l" TargetMode="External"/><Relationship Id="rId404" Type="http://schemas.openxmlformats.org/officeDocument/2006/relationships/hyperlink" Target="https://ieeg-my.sharepoint.com/:b:/g/personal/transparencia_ieeg_org_mx/IQBVzsO3R8q7Tqgvem5DTJvKAahSV6my_WuM8uATpx0Lo7k?e=9Fs8HS" TargetMode="External"/><Relationship Id="rId250" Type="http://schemas.openxmlformats.org/officeDocument/2006/relationships/hyperlink" Target="https://ieeg-my.sharepoint.com/:b:/g/personal/transparencia_ieeg_org_mx/IQB2FOuc9IdhQri0LryGatRWAaa6Ryg87tIS5ynRxLq3o1Y?e=MTjWYk" TargetMode="External"/><Relationship Id="rId292" Type="http://schemas.openxmlformats.org/officeDocument/2006/relationships/hyperlink" Target="https://ieeg-my.sharepoint.com/:b:/g/personal/transparencia_ieeg_org_mx/IQB_kNpFecQYSK9w8HGKggnsAWTmZprZgen_rjm4iHf1AG8?e=YUbKPm" TargetMode="External"/><Relationship Id="rId306" Type="http://schemas.openxmlformats.org/officeDocument/2006/relationships/hyperlink" Target="https://ieeg-my.sharepoint.com/:b:/g/personal/transparencia_ieeg_org_mx/IQAIUJ3Je9ijSpR_g8L-HjLeAUa0ieITIBZ68zJsmNDCV_o?e=kfozuu" TargetMode="External"/><Relationship Id="rId45" Type="http://schemas.openxmlformats.org/officeDocument/2006/relationships/hyperlink" Target="https://ieeg-my.sharepoint.com/:b:/g/personal/transparencia_ieeg_org_mx/IQAY2IGNX1unTJX_nN9T-_0MATChhaAh_ZmVzeyZZU3p_nM?e=6EBsRF" TargetMode="External"/><Relationship Id="rId87" Type="http://schemas.openxmlformats.org/officeDocument/2006/relationships/hyperlink" Target="https://ieeg-my.sharepoint.com/:b:/g/personal/transparencia_ieeg_org_mx/IQDEQChmhurySJcw_hJLzkK7AfVJ328oCa8YPjvYOZTj7ac?e=UCMy1A" TargetMode="External"/><Relationship Id="rId110" Type="http://schemas.openxmlformats.org/officeDocument/2006/relationships/hyperlink" Target="https://ieeg-my.sharepoint.com/:b:/g/personal/transparencia_ieeg_org_mx/IQDmH1AoyybjSqzhMeFVXb-FAdAp25qG1--5NoqHHEK-xdA?e=Yayrpg" TargetMode="External"/><Relationship Id="rId348" Type="http://schemas.openxmlformats.org/officeDocument/2006/relationships/hyperlink" Target="https://ieeg-my.sharepoint.com/:b:/g/personal/transparencia_ieeg_org_mx/IQAa29P6Ez7aT4aqpp0J3z6PAR9ojFzrKrrjho4MjL26sA8?e=PNFvXb" TargetMode="External"/><Relationship Id="rId152" Type="http://schemas.openxmlformats.org/officeDocument/2006/relationships/hyperlink" Target="https://ieeg-my.sharepoint.com/:b:/g/personal/transparencia_ieeg_org_mx/IQAEQv6z5xI-S4WffpX0sTZnATghDQw7ScmX-EodCMMv0iE?e=LmeU8J" TargetMode="External"/><Relationship Id="rId194" Type="http://schemas.openxmlformats.org/officeDocument/2006/relationships/hyperlink" Target="https://ieeg-my.sharepoint.com/:b:/g/personal/transparencia_ieeg_org_mx/IQDmUhpB7UTeQbgRzjyPq8oCAY2vdKmUksiKYt4Mt4dA9vQ?e=YEQYzJ" TargetMode="External"/><Relationship Id="rId208" Type="http://schemas.openxmlformats.org/officeDocument/2006/relationships/hyperlink" Target="https://ieeg-my.sharepoint.com/:b:/g/personal/transparencia_ieeg_org_mx/IQA7JQmJskCwQpVS4hwEOUQlAadnXnNVqfaI1q_ipo85ct4?e=6P6bNv" TargetMode="External"/><Relationship Id="rId261" Type="http://schemas.openxmlformats.org/officeDocument/2006/relationships/hyperlink" Target="https://ieeg-my.sharepoint.com/:b:/g/personal/transparencia_ieeg_org_mx/IQB7XSQXhRqXT5Ze8xGugagFAcvtFUrUXq9JS2tCWjo-h8M?e=rZqyGO" TargetMode="External"/><Relationship Id="rId14" Type="http://schemas.openxmlformats.org/officeDocument/2006/relationships/hyperlink" Target="https://ieeg-my.sharepoint.com/:b:/g/personal/transparencia_ieeg_org_mx/IQC0VaTvE-FcRYm6KsofXRrWAeEZ6A9VTOzyReDFpG4KX9o?e=dSZI0L" TargetMode="External"/><Relationship Id="rId56" Type="http://schemas.openxmlformats.org/officeDocument/2006/relationships/hyperlink" Target="https://ieeg-my.sharepoint.com/:b:/g/personal/transparencia_ieeg_org_mx/IQCKBuOrth6DSo-MxF3w0kPJAQVuwEjGrknT5wo_-U-baSQ?e=HoEbhx" TargetMode="External"/><Relationship Id="rId317" Type="http://schemas.openxmlformats.org/officeDocument/2006/relationships/hyperlink" Target="https://ieeg-my.sharepoint.com/:b:/g/personal/transparencia_ieeg_org_mx/IQApxnFV14EZRYCk-LyxQGHhAftWcaybxRgfdIrZzZ-YIIU?e=0wRfk6" TargetMode="External"/><Relationship Id="rId359" Type="http://schemas.openxmlformats.org/officeDocument/2006/relationships/hyperlink" Target="https://ieeg-my.sharepoint.com/:b:/g/personal/transparencia_ieeg_org_mx/IQA14bVrh-B3SoGnsUf9rNAKATZi3uYDckgZmhlLCdt2xJA?e=g73A36" TargetMode="External"/><Relationship Id="rId98" Type="http://schemas.openxmlformats.org/officeDocument/2006/relationships/hyperlink" Target="https://ieeg-my.sharepoint.com/:b:/g/personal/transparencia_ieeg_org_mx/IQDVbZFkfOyHS7X9VWNvC9W9ATHjz2ueYCEGKekyij3UHdE?e=imBxTa" TargetMode="External"/><Relationship Id="rId121" Type="http://schemas.openxmlformats.org/officeDocument/2006/relationships/hyperlink" Target="https://ieeg-my.sharepoint.com/:b:/g/personal/transparencia_ieeg_org_mx/IQDlkcchnzNTRr5Awoc3XD2zAXnjfeqMiLbS7ZXG6op9n-U?e=PAgWEi" TargetMode="External"/><Relationship Id="rId163" Type="http://schemas.openxmlformats.org/officeDocument/2006/relationships/hyperlink" Target="https://ieeg-my.sharepoint.com/:b:/g/personal/transparencia_ieeg_org_mx/IQCMeM0M2jhcSKyg1_yzO9-tAYS3ZIovL3mRC-Vbn3D0nKw?e=aPoO5s" TargetMode="External"/><Relationship Id="rId219" Type="http://schemas.openxmlformats.org/officeDocument/2006/relationships/hyperlink" Target="https://ieeg-my.sharepoint.com/:b:/g/personal/transparencia_ieeg_org_mx/IQCdqW8pYh_NTJM6BnaYtdx-AWvcd6gWbdA0fBT6pXCZtLw?e=dWbEt6" TargetMode="External"/><Relationship Id="rId370" Type="http://schemas.openxmlformats.org/officeDocument/2006/relationships/hyperlink" Target="https://ieeg-my.sharepoint.com/:b:/g/personal/transparencia_ieeg_org_mx/IQAnQuwW_xS_SokIjdjPxH_FAYp9a5g6trrecST9JZzUu_g?e=lSfxJ5" TargetMode="External"/><Relationship Id="rId230" Type="http://schemas.openxmlformats.org/officeDocument/2006/relationships/hyperlink" Target="https://ieeg-my.sharepoint.com/:b:/g/personal/transparencia_ieeg_org_mx/IQBpF8jCMYWlSKhi1vFKeo2gAWNhCRIJSrnJvmssFWtFrxc?e=ZR7lcf" TargetMode="External"/><Relationship Id="rId25" Type="http://schemas.openxmlformats.org/officeDocument/2006/relationships/hyperlink" Target="https://ieeg-my.sharepoint.com/:b:/g/personal/transparencia_ieeg_org_mx/IQDSmtosT9lCT407UY55nYRVAZydKcFeEjEipyBTcehFSpw?e=sZvU8D" TargetMode="External"/><Relationship Id="rId67" Type="http://schemas.openxmlformats.org/officeDocument/2006/relationships/hyperlink" Target="https://ieeg-my.sharepoint.com/:b:/g/personal/transparencia_ieeg_org_mx/IQDyj9-RTTvgQ636PJL22WxIAdQSmSXHIot5xp6OcPbbRaM?e=Dto671" TargetMode="External"/><Relationship Id="rId272" Type="http://schemas.openxmlformats.org/officeDocument/2006/relationships/hyperlink" Target="https://ieeg-my.sharepoint.com/:b:/g/personal/transparencia_ieeg_org_mx/IQDG1FC4SWivR6Er8r5XXaCPAUO4NrHN0_ZPEw8q4Vxg7Wc?e=1KAU4c" TargetMode="External"/><Relationship Id="rId328" Type="http://schemas.openxmlformats.org/officeDocument/2006/relationships/hyperlink" Target="https://ieeg-my.sharepoint.com/:b:/g/personal/transparencia_ieeg_org_mx/IQDyYRA9oif7RbXc81ylqSlcAc9cEdQf_Y2y_3uvAz36R5E?e=7KQfVm" TargetMode="External"/><Relationship Id="rId132" Type="http://schemas.openxmlformats.org/officeDocument/2006/relationships/hyperlink" Target="https://ieeg-my.sharepoint.com/:b:/g/personal/transparencia_ieeg_org_mx/IQDRLFEusOtUQKyaeGl-ms6SAUnYcKSA1BTS80Q3WNbcH8k?e=2pAqfm" TargetMode="External"/><Relationship Id="rId174" Type="http://schemas.openxmlformats.org/officeDocument/2006/relationships/hyperlink" Target="https://ieeg-my.sharepoint.com/:b:/g/personal/transparencia_ieeg_org_mx/IQCHeIouq4uSSoZYhnhIjVemATqy4_WgmtWH9G-JXlroycs?e=F2GvWt" TargetMode="External"/><Relationship Id="rId381" Type="http://schemas.openxmlformats.org/officeDocument/2006/relationships/hyperlink" Target="https://ieeg-my.sharepoint.com/:b:/g/personal/transparencia_ieeg_org_mx/IQC1bt07rOYLSIXK8NAj5x4-AeBGgQBSXd8FEnhiGlhln04?e=Fusftc" TargetMode="External"/><Relationship Id="rId241" Type="http://schemas.openxmlformats.org/officeDocument/2006/relationships/hyperlink" Target="https://ieeg-my.sharepoint.com/:b:/g/personal/transparencia_ieeg_org_mx/IQD4Qz0si4LAQKgCFksnaLQPAfA97KN98zFhTmE1u7x5ahc?e=FJygNY" TargetMode="External"/><Relationship Id="rId36" Type="http://schemas.openxmlformats.org/officeDocument/2006/relationships/hyperlink" Target="https://ieeg-my.sharepoint.com/:b:/g/personal/transparencia_ieeg_org_mx/IQDYAuK_E8VfRYcuPFwg5CccAarSuk-WxX6pF5_yK9RY4R0?e=vqTsWh" TargetMode="External"/><Relationship Id="rId283" Type="http://schemas.openxmlformats.org/officeDocument/2006/relationships/hyperlink" Target="https://ieeg-my.sharepoint.com/:b:/g/personal/transparencia_ieeg_org_mx/IQCLjwHM7fauTYQ74NliOKTCAdhoviIWQiU9NIyUS5ZEiTM?e=3ndzws" TargetMode="External"/><Relationship Id="rId339" Type="http://schemas.openxmlformats.org/officeDocument/2006/relationships/hyperlink" Target="https://ieeg-my.sharepoint.com/:b:/g/personal/transparencia_ieeg_org_mx/IQAUtQsJmZzCTqS-hBbHMLYdARRgLYh-Qrh0WYFZnH3_WC0?e=cOn129" TargetMode="External"/><Relationship Id="rId78" Type="http://schemas.openxmlformats.org/officeDocument/2006/relationships/hyperlink" Target="https://ieeg-my.sharepoint.com/:b:/g/personal/transparencia_ieeg_org_mx/IQBt5bjux0L-QrsbGEkaV3mZAYN9tFC601_jv7dSTvZTfSg?e=mtinfl" TargetMode="External"/><Relationship Id="rId101" Type="http://schemas.openxmlformats.org/officeDocument/2006/relationships/hyperlink" Target="https://ieeg-my.sharepoint.com/:b:/g/personal/transparencia_ieeg_org_mx/IQCm3bIBf5-nQJdcsh6CIumIAZVUdgBnYndjIe_6E05gmvk?e=qdNOq5" TargetMode="External"/><Relationship Id="rId143" Type="http://schemas.openxmlformats.org/officeDocument/2006/relationships/hyperlink" Target="https://ieeg-my.sharepoint.com/:b:/g/personal/transparencia_ieeg_org_mx/IQCBQldcqcxbSpbGhtIO6I7uAcm9pmeDvD8PljxHk1yn8hM?e=ggCRzk" TargetMode="External"/><Relationship Id="rId185" Type="http://schemas.openxmlformats.org/officeDocument/2006/relationships/hyperlink" Target="https://ieeg-my.sharepoint.com/:b:/g/personal/transparencia_ieeg_org_mx/IQAsYXQ0YAS8Qa-x0kRIim-lAUZgrIY0gYq6KYP6cGZNrvc?e=HQpUet" TargetMode="External"/><Relationship Id="rId350" Type="http://schemas.openxmlformats.org/officeDocument/2006/relationships/hyperlink" Target="https://ieeg-my.sharepoint.com/:b:/g/personal/transparencia_ieeg_org_mx/IQD8Ak8grvhIQYxbl6iuKcOEAT54FdHNvYFFx3Th6MMNXvI?e=jscc20" TargetMode="External"/><Relationship Id="rId406" Type="http://schemas.openxmlformats.org/officeDocument/2006/relationships/hyperlink" Target="https://ieeg-my.sharepoint.com/:b:/g/personal/transparencia_ieeg_org_mx/IQB-zd0CeM_1SaDnPKGIOfxEAVYDkpgqxmjlLlj8QdEpIVs?e=mYrqWu" TargetMode="External"/><Relationship Id="rId9" Type="http://schemas.openxmlformats.org/officeDocument/2006/relationships/hyperlink" Target="https://ieeg-my.sharepoint.com/:b:/g/personal/transparencia_ieeg_org_mx/IQDVRVY0vI_MQaSeBzyu0KEQATp5s7Y2zNZT55H-ipIggOw?e=Od3L6k" TargetMode="External"/><Relationship Id="rId210" Type="http://schemas.openxmlformats.org/officeDocument/2006/relationships/hyperlink" Target="https://ieeg-my.sharepoint.com/:b:/g/personal/transparencia_ieeg_org_mx/IQDu6_WuqOdNQZ24tUvmtoSIAZPJM54fHIce68wbHzf6qRI?e=g7g7bv" TargetMode="External"/><Relationship Id="rId392" Type="http://schemas.openxmlformats.org/officeDocument/2006/relationships/hyperlink" Target="https://ieeg-my.sharepoint.com/:b:/g/personal/transparencia_ieeg_org_mx/IQDKCChHIsvjR5bNLb9I0uY1ATq0nGudOQ3Z1-wpmamJABI?e=tslnS8" TargetMode="External"/><Relationship Id="rId252" Type="http://schemas.openxmlformats.org/officeDocument/2006/relationships/hyperlink" Target="https://ieeg-my.sharepoint.com/:b:/g/personal/transparencia_ieeg_org_mx/IQCF_TRfibiXRpnIYu0AUyxkAbQuLEJ9ZkKAA3JnJoVkToM?e=lNK3mx" TargetMode="External"/><Relationship Id="rId294" Type="http://schemas.openxmlformats.org/officeDocument/2006/relationships/hyperlink" Target="https://ieeg-my.sharepoint.com/:b:/g/personal/transparencia_ieeg_org_mx/IQBmXAZP0iHMQ5LdcJN3vDDGATRq83kURGPVh7B-m0BHgP0?e=1C70vu" TargetMode="External"/><Relationship Id="rId308" Type="http://schemas.openxmlformats.org/officeDocument/2006/relationships/hyperlink" Target="https://ieeg-my.sharepoint.com/:b:/g/personal/transparencia_ieeg_org_mx/IQDFsZJ3BS03TqTAPP9U1KnLAQv-wdyX7X36eSYUkZ0BQhU?e=0sTcB5" TargetMode="External"/><Relationship Id="rId47" Type="http://schemas.openxmlformats.org/officeDocument/2006/relationships/hyperlink" Target="https://ieeg-my.sharepoint.com/:b:/g/personal/transparencia_ieeg_org_mx/IQARTtL7FHx-QL0wY4XNfE9RAZ_3z6i1q5Fzga_yWWUWRDk?e=UcQoJG" TargetMode="External"/><Relationship Id="rId89" Type="http://schemas.openxmlformats.org/officeDocument/2006/relationships/hyperlink" Target="https://ieeg-my.sharepoint.com/:b:/g/personal/transparencia_ieeg_org_mx/IQBfLI1Tu7v2TptWx9svVxFKAShm5kSYXsV1W9ZEX5IH2E8?e=4IxL2a" TargetMode="External"/><Relationship Id="rId112" Type="http://schemas.openxmlformats.org/officeDocument/2006/relationships/hyperlink" Target="https://ieeg-my.sharepoint.com/:b:/g/personal/transparencia_ieeg_org_mx/IQDmy5O4zThCTpuD1v1sQpVPAY07QKyeWed6yHQXyOQ91WI?e=0Q7KOr" TargetMode="External"/><Relationship Id="rId154" Type="http://schemas.openxmlformats.org/officeDocument/2006/relationships/hyperlink" Target="https://ieeg-my.sharepoint.com/:b:/g/personal/transparencia_ieeg_org_mx/IQD9bo5LmnuMQItXb9dijO2vAfrdxhePZ0Ayq8driahzRAk?e=iM2tqn" TargetMode="External"/><Relationship Id="rId361" Type="http://schemas.openxmlformats.org/officeDocument/2006/relationships/hyperlink" Target="https://ieeg-my.sharepoint.com/:b:/g/personal/transparencia_ieeg_org_mx/IQBs-nZx2-MSSYVVCG4-6Mi-Afp61PYxuQCgs7cEAWMZiHs?e=VN3mL9" TargetMode="External"/><Relationship Id="rId196" Type="http://schemas.openxmlformats.org/officeDocument/2006/relationships/hyperlink" Target="https://ieeg-my.sharepoint.com/:b:/g/personal/transparencia_ieeg_org_mx/IQCKljo426L6S7bv0Tm2cxnaAWYNe4jC3nQmu4s2zLeUJMY?e=tvjeIw" TargetMode="External"/><Relationship Id="rId16" Type="http://schemas.openxmlformats.org/officeDocument/2006/relationships/hyperlink" Target="https://ieeg-my.sharepoint.com/:b:/g/personal/transparencia_ieeg_org_mx/IQB8iLuqlahMR7Drguq9HVD2AWALAz36YG_ZfwCe0UuJCXo?e=jqfwlj" TargetMode="External"/><Relationship Id="rId221" Type="http://schemas.openxmlformats.org/officeDocument/2006/relationships/hyperlink" Target="https://ieeg-my.sharepoint.com/:b:/g/personal/transparencia_ieeg_org_mx/IQDTqAdKQ9S-S4fkV82TOO27AYjx2BynIwvIezyKd3EDfJE?e=1Ba89Q" TargetMode="External"/><Relationship Id="rId263" Type="http://schemas.openxmlformats.org/officeDocument/2006/relationships/hyperlink" Target="https://ieeg-my.sharepoint.com/:b:/g/personal/transparencia_ieeg_org_mx/IQBpHplPTX-JTpr4owckkFvgAZnqqQ2K-Ch_dgJO1Hj3vAA?e=6Ur8gZ" TargetMode="External"/><Relationship Id="rId319" Type="http://schemas.openxmlformats.org/officeDocument/2006/relationships/hyperlink" Target="https://ieeg-my.sharepoint.com/:b:/g/personal/transparencia_ieeg_org_mx/IQCxF7ZUnevMR7F9n5-CvLcFASJhT8tKkiy2QVEMUt1YV_I?e=vGgX8b" TargetMode="External"/><Relationship Id="rId58" Type="http://schemas.openxmlformats.org/officeDocument/2006/relationships/hyperlink" Target="https://ieeg-my.sharepoint.com/:b:/g/personal/transparencia_ieeg_org_mx/IQAbV7Do2gBDTZh_mq-iLT9gAZzztLpBwIwD2JXFT555rFU?e=g4SydN" TargetMode="External"/><Relationship Id="rId123" Type="http://schemas.openxmlformats.org/officeDocument/2006/relationships/hyperlink" Target="https://ieeg-my.sharepoint.com/:b:/g/personal/transparencia_ieeg_org_mx/IQDQm6k76UZfR7ovVCDhnV1KAdEZ8hn12Qfmu6Q_6-ER42k?e=Tfch9q" TargetMode="External"/><Relationship Id="rId330" Type="http://schemas.openxmlformats.org/officeDocument/2006/relationships/hyperlink" Target="https://ieeg-my.sharepoint.com/:b:/g/personal/transparencia_ieeg_org_mx/IQARQTt2xVFzT4Mmf-KXo8ktAS5XT5ksunXlb2egCMtAAjU?e=1R0wXG" TargetMode="External"/><Relationship Id="rId165" Type="http://schemas.openxmlformats.org/officeDocument/2006/relationships/hyperlink" Target="https://ieeg-my.sharepoint.com/:b:/g/personal/transparencia_ieeg_org_mx/IQDAZZYyhKdfQL-lHv9s0FUuAX-oHM5pydRTmApHtOILu58?e=zf0Jvp" TargetMode="External"/><Relationship Id="rId372" Type="http://schemas.openxmlformats.org/officeDocument/2006/relationships/hyperlink" Target="https://ieeg-my.sharepoint.com/:b:/g/personal/transparencia_ieeg_org_mx/IQAdS26Hc27OQq937MIxYWHoAQIpG9s5ah_vg8fpmyP3Hh4?e=4dozhO" TargetMode="External"/><Relationship Id="rId211" Type="http://schemas.openxmlformats.org/officeDocument/2006/relationships/hyperlink" Target="https://ieeg-my.sharepoint.com/:b:/g/personal/transparencia_ieeg_org_mx/IQCDnQGPrrhHRq4jCKHu8k3UAfDt3CpBdFuQ3oa879V9xfY?e=JatIgh" TargetMode="External"/><Relationship Id="rId232" Type="http://schemas.openxmlformats.org/officeDocument/2006/relationships/hyperlink" Target="https://ieeg-my.sharepoint.com/:b:/g/personal/transparencia_ieeg_org_mx/IQBcjslGoEnBT6atAmbSuzYhAdmRN5iaHCITAAb34gLPbo4?e=eaSDTc" TargetMode="External"/><Relationship Id="rId253" Type="http://schemas.openxmlformats.org/officeDocument/2006/relationships/hyperlink" Target="https://ieeg-my.sharepoint.com/:b:/g/personal/transparencia_ieeg_org_mx/IQC6OTrbAXDdTISfvefpyS_TAVcSQBJ94-HXksHO1dytHdg?e=ZM1eEp" TargetMode="External"/><Relationship Id="rId274" Type="http://schemas.openxmlformats.org/officeDocument/2006/relationships/hyperlink" Target="https://ieeg-my.sharepoint.com/:b:/g/personal/transparencia_ieeg_org_mx/IQCxpwpD9WlYTJSIYUNryGbPAXbvpGVW4B06EsFrxuFWHM4?e=XRN2FC" TargetMode="External"/><Relationship Id="rId295" Type="http://schemas.openxmlformats.org/officeDocument/2006/relationships/hyperlink" Target="https://ieeg-my.sharepoint.com/:b:/g/personal/transparencia_ieeg_org_mx/IQAZ4rnt3bY7S6U-pgGCcCcqAQ8TWxpXB4kPMHuVAjNWat8?e=eGukl5" TargetMode="External"/><Relationship Id="rId309" Type="http://schemas.openxmlformats.org/officeDocument/2006/relationships/hyperlink" Target="https://ieeg-my.sharepoint.com/:b:/g/personal/transparencia_ieeg_org_mx/IQCBKxWwIioOS6ykQH4HRg8lAUs_nD_uOQ1KkbiRIGgQ6Y8?e=xAHmbQ" TargetMode="External"/><Relationship Id="rId27" Type="http://schemas.openxmlformats.org/officeDocument/2006/relationships/hyperlink" Target="https://ieeg-my.sharepoint.com/:b:/g/personal/transparencia_ieeg_org_mx/IQAcQoqVjzwHR4OH1fLY1IQhAQn9CvVQSRZf2Zy3ipKlnOs?e=IfxJJd" TargetMode="External"/><Relationship Id="rId48" Type="http://schemas.openxmlformats.org/officeDocument/2006/relationships/hyperlink" Target="https://ieeg-my.sharepoint.com/:b:/g/personal/transparencia_ieeg_org_mx/IQDGLVN9b01pR6IYMTMwoVD7AcykSMEVqJ_18Hua6twm2Yg?e=5gIJUx" TargetMode="External"/><Relationship Id="rId69" Type="http://schemas.openxmlformats.org/officeDocument/2006/relationships/hyperlink" Target="https://ieeg-my.sharepoint.com/:b:/g/personal/transparencia_ieeg_org_mx/IQB9bsMAcfqUS6K2HB-N8vFLAWxdUox5QBTZ1O9pzBAFaHU?e=fbIliy" TargetMode="External"/><Relationship Id="rId113" Type="http://schemas.openxmlformats.org/officeDocument/2006/relationships/hyperlink" Target="https://ieeg-my.sharepoint.com/:b:/g/personal/transparencia_ieeg_org_mx/IQDSt-vnTZOLQqC325Fz46WdAR-gwy7_4Cs5KGe5YdD5eQk?e=Izzkye" TargetMode="External"/><Relationship Id="rId134" Type="http://schemas.openxmlformats.org/officeDocument/2006/relationships/hyperlink" Target="https://ieeg-my.sharepoint.com/:b:/g/personal/transparencia_ieeg_org_mx/IQAeR94Lg6hESI5Jz29_0bR4ARzcRJtyHBHPgpIJa5zf-cc?e=eUu00M" TargetMode="External"/><Relationship Id="rId320" Type="http://schemas.openxmlformats.org/officeDocument/2006/relationships/hyperlink" Target="https://ieeg-my.sharepoint.com/:b:/g/personal/transparencia_ieeg_org_mx/IQAORLj96Dk2RIPQyURk0kkLAdolxZnam5RREd9jSuRS9e0?e=N9d99R" TargetMode="External"/><Relationship Id="rId80" Type="http://schemas.openxmlformats.org/officeDocument/2006/relationships/hyperlink" Target="https://ieeg-my.sharepoint.com/:b:/g/personal/transparencia_ieeg_org_mx/IQA9dO6CTThgTpM4fI4XbXVdAW8D1iysjdJr0hPBkNQbzAI?e=pjLTI2" TargetMode="External"/><Relationship Id="rId155" Type="http://schemas.openxmlformats.org/officeDocument/2006/relationships/hyperlink" Target="https://ieeg-my.sharepoint.com/:b:/g/personal/transparencia_ieeg_org_mx/IQBtmZKB_AR6R5o5Z2xT_ufxASpbnjOFYsuYdUxAxK01LME?e=6s4feT" TargetMode="External"/><Relationship Id="rId176" Type="http://schemas.openxmlformats.org/officeDocument/2006/relationships/hyperlink" Target="https://ieeg-my.sharepoint.com/:b:/g/personal/transparencia_ieeg_org_mx/IQALGrfyuDvGQLN2JTUCLWw2AU5A9yZ5z0-ydMYqspJ2onY?e=WbucBq" TargetMode="External"/><Relationship Id="rId197" Type="http://schemas.openxmlformats.org/officeDocument/2006/relationships/hyperlink" Target="https://ieeg-my.sharepoint.com/:b:/g/personal/transparencia_ieeg_org_mx/IQBmA3VHcctuTZKkSYiL_4guARmKYtWgfibKUnoHgBx7-1E?e=WB5n70" TargetMode="External"/><Relationship Id="rId341" Type="http://schemas.openxmlformats.org/officeDocument/2006/relationships/hyperlink" Target="https://ieeg-my.sharepoint.com/:b:/g/personal/transparencia_ieeg_org_mx/IQD9VOj3kZ5_S4ksWftmy1HgARx-CfM-dFdQgFAwDj56YVs?e=99vbCp" TargetMode="External"/><Relationship Id="rId362" Type="http://schemas.openxmlformats.org/officeDocument/2006/relationships/hyperlink" Target="https://ieeg-my.sharepoint.com/:b:/g/personal/transparencia_ieeg_org_mx/IQBv6bWz90NdQ5obi2jfPeLtASf1u5n8kHqj-fyGLNkwRgk?e=79vqew" TargetMode="External"/><Relationship Id="rId383" Type="http://schemas.openxmlformats.org/officeDocument/2006/relationships/hyperlink" Target="https://ieeg-my.sharepoint.com/:b:/g/personal/transparencia_ieeg_org_mx/IQAEdP_vHOiGTbtVmRJpCQC2Aejb8Y4xTRQUn_YCAhhVO5U?e=cDIWbb" TargetMode="External"/><Relationship Id="rId201" Type="http://schemas.openxmlformats.org/officeDocument/2006/relationships/hyperlink" Target="https://ieeg-my.sharepoint.com/:b:/g/personal/transparencia_ieeg_org_mx/IQDf2lKWD7eGT669Qpc0quA8AUAqNBpvEpl4Z5gSaaOE7UA?e=O2ja15" TargetMode="External"/><Relationship Id="rId222" Type="http://schemas.openxmlformats.org/officeDocument/2006/relationships/hyperlink" Target="https://ieeg-my.sharepoint.com/:b:/g/personal/transparencia_ieeg_org_mx/IQBjBDL80W_xTaKPWY6cqHuXATY8LnRmfOHGp9FFa-PUde0?e=FlRmXg" TargetMode="External"/><Relationship Id="rId243" Type="http://schemas.openxmlformats.org/officeDocument/2006/relationships/hyperlink" Target="https://ieeg-my.sharepoint.com/:b:/g/personal/transparencia_ieeg_org_mx/IQAf9sSfVdTlTIDhMZmvjF_NAe6rRpoCeuLTZcRLdreknS4?e=CFQx1k" TargetMode="External"/><Relationship Id="rId264" Type="http://schemas.openxmlformats.org/officeDocument/2006/relationships/hyperlink" Target="https://ieeg-my.sharepoint.com/:b:/g/personal/transparencia_ieeg_org_mx/IQAwHprb9HDDT7sB6vMQUYV3ARPh0-AfHMsKBfBVoJ1u8T4?e=m98Dyw" TargetMode="External"/><Relationship Id="rId285" Type="http://schemas.openxmlformats.org/officeDocument/2006/relationships/hyperlink" Target="https://ieeg-my.sharepoint.com/:b:/g/personal/transparencia_ieeg_org_mx/IQD64f-5MEpWTLAE7fN3EiJDAYy57JOy6jKTMvlrF1tSK64?e=po1Kzx" TargetMode="External"/><Relationship Id="rId17" Type="http://schemas.openxmlformats.org/officeDocument/2006/relationships/hyperlink" Target="https://ieeg-my.sharepoint.com/:b:/g/personal/transparencia_ieeg_org_mx/IQDBo5TaklIgT4BYDkeNlcroAeRZJ8QWN9KcAPoIb2HyZ1k?e=18SVwT" TargetMode="External"/><Relationship Id="rId38" Type="http://schemas.openxmlformats.org/officeDocument/2006/relationships/hyperlink" Target="https://ieeg-my.sharepoint.com/:b:/g/personal/transparencia_ieeg_org_mx/IQBopwkxeXnCQYdkuCeZiF69Aen7B2fyU4mJ_oAEhHqOmGI?e=W6dN3h" TargetMode="External"/><Relationship Id="rId59" Type="http://schemas.openxmlformats.org/officeDocument/2006/relationships/hyperlink" Target="https://ieeg-my.sharepoint.com/:b:/g/personal/transparencia_ieeg_org_mx/IQDr8LkH_CIvQavLCXg_2hXUAbI7fbQJQiNESJjHVX2GTi0?e=o9N1iQ" TargetMode="External"/><Relationship Id="rId103" Type="http://schemas.openxmlformats.org/officeDocument/2006/relationships/hyperlink" Target="https://ieeg-my.sharepoint.com/:b:/g/personal/transparencia_ieeg_org_mx/IQArDeCMN3usRbcymZ0jTEDUAUHvKnAvlmo2Mi7tjbgkja8?e=3tcmWw" TargetMode="External"/><Relationship Id="rId124" Type="http://schemas.openxmlformats.org/officeDocument/2006/relationships/hyperlink" Target="https://ieeg-my.sharepoint.com/:b:/g/personal/transparencia_ieeg_org_mx/IQB-mjPPhOHBTZrFwQqzc06NAT3wBC4ljj-PSeVZh-FRgxU?e=xaN04c" TargetMode="External"/><Relationship Id="rId310" Type="http://schemas.openxmlformats.org/officeDocument/2006/relationships/hyperlink" Target="https://ieeg-my.sharepoint.com/:b:/g/personal/transparencia_ieeg_org_mx/IQA6T3DiUrINSomNKGi-8slSAbc3HjVPFT-dzIT_ITRkWfs?e=ObaH5o" TargetMode="External"/><Relationship Id="rId70" Type="http://schemas.openxmlformats.org/officeDocument/2006/relationships/hyperlink" Target="https://ieeg-my.sharepoint.com/:b:/g/personal/transparencia_ieeg_org_mx/IQA7KFYVFDDjTLF44d8NMg_FAU7slNtftjctflDOtBEItmA?e=hraxOg" TargetMode="External"/><Relationship Id="rId91" Type="http://schemas.openxmlformats.org/officeDocument/2006/relationships/hyperlink" Target="https://ieeg-my.sharepoint.com/:b:/g/personal/transparencia_ieeg_org_mx/IQBq9Gl1pCYgRZPq22akOtLQASD-AeiPwydi2gk9KU4qTgg?e=ZZF4a7" TargetMode="External"/><Relationship Id="rId145" Type="http://schemas.openxmlformats.org/officeDocument/2006/relationships/hyperlink" Target="https://ieeg-my.sharepoint.com/:b:/g/personal/transparencia_ieeg_org_mx/IQBOkpppBFCgR5uc0LlVQWJQAQmbVyKVOqM_z3MTNFtB7wA?e=VGlwnL" TargetMode="External"/><Relationship Id="rId166" Type="http://schemas.openxmlformats.org/officeDocument/2006/relationships/hyperlink" Target="https://ieeg-my.sharepoint.com/:b:/g/personal/transparencia_ieeg_org_mx/IQA191FmhgzIT5nDj9bWesPZAYdADCL5xgVp4wPQ1M_DML8?e=nf5v5P" TargetMode="External"/><Relationship Id="rId187" Type="http://schemas.openxmlformats.org/officeDocument/2006/relationships/hyperlink" Target="https://ieeg-my.sharepoint.com/:b:/g/personal/transparencia_ieeg_org_mx/IQCRQPWoh_f0RIlXAeA2rSCrAaDxgmrAQauo8guxQ-4h3nc?e=6u4EWl" TargetMode="External"/><Relationship Id="rId331" Type="http://schemas.openxmlformats.org/officeDocument/2006/relationships/hyperlink" Target="https://ieeg-my.sharepoint.com/:b:/g/personal/transparencia_ieeg_org_mx/IQB3Rz1p0ZMgRovEeJVm1tZWAftLrL1HqfNdC_Lm8LnGNgg?e=5vv7jY" TargetMode="External"/><Relationship Id="rId352" Type="http://schemas.openxmlformats.org/officeDocument/2006/relationships/hyperlink" Target="https://ieeg-my.sharepoint.com/:b:/g/personal/transparencia_ieeg_org_mx/IQAWVzBHz_c_T7onVftU4zkaAeSAJboOIX416BXXf8q-h9U?e=lhEvHV" TargetMode="External"/><Relationship Id="rId373" Type="http://schemas.openxmlformats.org/officeDocument/2006/relationships/hyperlink" Target="https://ieeg-my.sharepoint.com/:b:/g/personal/transparencia_ieeg_org_mx/IQBbohr0b_ZtQKiUxhwofkoHARKBPXt1sfb8Tsh3byUa_C4?e=hyJI2m" TargetMode="External"/><Relationship Id="rId394" Type="http://schemas.openxmlformats.org/officeDocument/2006/relationships/hyperlink" Target="https://ieeg-my.sharepoint.com/:b:/g/personal/transparencia_ieeg_org_mx/IQBj3XMMaRs1RKcpLBhykOgEAaoOOyrckJxJoffUJpcM1z4?e=Qetnmp" TargetMode="External"/><Relationship Id="rId408" Type="http://schemas.openxmlformats.org/officeDocument/2006/relationships/hyperlink" Target="https://ieeg-my.sharepoint.com/:b:/g/personal/transparencia_ieeg_org_mx/IQA-68RB-7ZMSpWof81u3H8SAd8KFdOPntkhbwhlmFVOCq8?e=Go45I3" TargetMode="External"/><Relationship Id="rId1" Type="http://schemas.openxmlformats.org/officeDocument/2006/relationships/hyperlink" Target="https://ieeg-my.sharepoint.com/:b:/g/personal/transparencia_ieeg_org_mx/IQD2o55xaHSXRrHk-xXtKCZ1ARy1U9aQ5mv0cN9cUNrF7C8?e=NfUiPO" TargetMode="External"/><Relationship Id="rId212" Type="http://schemas.openxmlformats.org/officeDocument/2006/relationships/hyperlink" Target="https://ieeg-my.sharepoint.com/:b:/g/personal/transparencia_ieeg_org_mx/IQCkMINv8VOIT7m4SUtV3uXGAS8UNcKk8hD5SPltN0pJizM?e=ZEun5m" TargetMode="External"/><Relationship Id="rId233" Type="http://schemas.openxmlformats.org/officeDocument/2006/relationships/hyperlink" Target="https://ieeg-my.sharepoint.com/:b:/g/personal/transparencia_ieeg_org_mx/IQBeXCC5u_-1Q7CLfTUDRhyEAVlaHDD5EUSmdUT-bwB8X4Y?e=C4w0dA" TargetMode="External"/><Relationship Id="rId254" Type="http://schemas.openxmlformats.org/officeDocument/2006/relationships/hyperlink" Target="https://ieeg-my.sharepoint.com/:b:/g/personal/transparencia_ieeg_org_mx/IQAaddYhLhj6RaWx62AoYNJSAZFPE0_903sxbatpw7sEXTE?e=7IMgqZ" TargetMode="External"/><Relationship Id="rId28" Type="http://schemas.openxmlformats.org/officeDocument/2006/relationships/hyperlink" Target="https://ieeg-my.sharepoint.com/:b:/g/personal/transparencia_ieeg_org_mx/IQDFRXGmktC5QIXa759nxp5sAd7003fENlXF6WAaT8XGXfc?e=ph9rO4" TargetMode="External"/><Relationship Id="rId49" Type="http://schemas.openxmlformats.org/officeDocument/2006/relationships/hyperlink" Target="https://ieeg-my.sharepoint.com/:b:/g/personal/transparencia_ieeg_org_mx/IQCTveNGf56rTatX5L_jLPekAZFa1tJa9Vh210X-n1DgWfM?e=i2UK8g" TargetMode="External"/><Relationship Id="rId114" Type="http://schemas.openxmlformats.org/officeDocument/2006/relationships/hyperlink" Target="https://ieeg-my.sharepoint.com/:b:/g/personal/transparencia_ieeg_org_mx/IQA2ytwy1IwpQZHS_CLIm4g8AdBkkZXXTjhxiDsE2WtTfxM?e=Oo7s6X" TargetMode="External"/><Relationship Id="rId275" Type="http://schemas.openxmlformats.org/officeDocument/2006/relationships/hyperlink" Target="https://ieeg-my.sharepoint.com/:b:/g/personal/transparencia_ieeg_org_mx/IQCeS8dfd3rQSKg37rmhvQ-XAXSjxez_ehsdyaT_jxwYSJg?e=GbjdYb" TargetMode="External"/><Relationship Id="rId296" Type="http://schemas.openxmlformats.org/officeDocument/2006/relationships/hyperlink" Target="https://ieeg-my.sharepoint.com/:b:/g/personal/transparencia_ieeg_org_mx/IQD_hMccHmkkRo-Cpr_kxDvIAekDcDS8-zhhI2vhztfEMQI?e=dLADA7" TargetMode="External"/><Relationship Id="rId300" Type="http://schemas.openxmlformats.org/officeDocument/2006/relationships/hyperlink" Target="https://ieeg-my.sharepoint.com/:b:/g/personal/transparencia_ieeg_org_mx/IQAM73odnGVjQYbvdeizE1ELAe6cW0O5wUVS8hPRbGiVww0?e=qYqbTE" TargetMode="External"/><Relationship Id="rId60" Type="http://schemas.openxmlformats.org/officeDocument/2006/relationships/hyperlink" Target="https://ieeg-my.sharepoint.com/:b:/g/personal/transparencia_ieeg_org_mx/IQAIvjtLnbTwRIiZF52vivVOATXuKWy9aIpMOiaJtP6tex4?e=39Qhpo" TargetMode="External"/><Relationship Id="rId81" Type="http://schemas.openxmlformats.org/officeDocument/2006/relationships/hyperlink" Target="https://ieeg-my.sharepoint.com/:b:/g/personal/transparencia_ieeg_org_mx/IQAyE-AAQ4osSKYBvNVGZCAcASVxU8ZG8C4HsGTLNW7vGT0?e=bpZ6Lq" TargetMode="External"/><Relationship Id="rId135" Type="http://schemas.openxmlformats.org/officeDocument/2006/relationships/hyperlink" Target="https://ieeg-my.sharepoint.com/:b:/g/personal/transparencia_ieeg_org_mx/IQDpp9vaQXBgTIJ_Jlaj5u6rAYnQI_WFl7K7qIAaJ3p5Mec?e=IPNFQy" TargetMode="External"/><Relationship Id="rId156" Type="http://schemas.openxmlformats.org/officeDocument/2006/relationships/hyperlink" Target="https://ieeg-my.sharepoint.com/:b:/g/personal/transparencia_ieeg_org_mx/IQAUNrSDxxUZT5rOYVahuPZzAe-Atp597wjbIMKPpx-alQA?e=5Rc5oH" TargetMode="External"/><Relationship Id="rId177" Type="http://schemas.openxmlformats.org/officeDocument/2006/relationships/hyperlink" Target="https://ieeg-my.sharepoint.com/:b:/g/personal/transparencia_ieeg_org_mx/IQDw4bGXyOVfSLc14LZqBt7EAdWhALJWwceXcPTyoOMi6aI?e=RSviZW" TargetMode="External"/><Relationship Id="rId198" Type="http://schemas.openxmlformats.org/officeDocument/2006/relationships/hyperlink" Target="https://ieeg-my.sharepoint.com/:b:/g/personal/transparencia_ieeg_org_mx/IQDlBx5aLH_QRIHGPIVGXqbUAVkjp3UgwwlMTSJJmdVR3kc?e=Gr6vvB" TargetMode="External"/><Relationship Id="rId321" Type="http://schemas.openxmlformats.org/officeDocument/2006/relationships/hyperlink" Target="https://ieeg-my.sharepoint.com/:b:/g/personal/transparencia_ieeg_org_mx/IQC2QNCpoyToS4hk2SpJzdfsAYff0iLiqUZsvYgYah3oCB0?e=XOh90I" TargetMode="External"/><Relationship Id="rId342" Type="http://schemas.openxmlformats.org/officeDocument/2006/relationships/hyperlink" Target="https://ieeg-my.sharepoint.com/:b:/g/personal/transparencia_ieeg_org_mx/IQC-VFkgZnHyQ6oxFI5EYNEpAbFNLmJChAjDGR5zAGLVjJ0?e=YOA9Fh" TargetMode="External"/><Relationship Id="rId363" Type="http://schemas.openxmlformats.org/officeDocument/2006/relationships/hyperlink" Target="https://ieeg-my.sharepoint.com/:b:/g/personal/transparencia_ieeg_org_mx/IQCXVgzjJBvDRqRpWGNJ_38DAZ5pE_h7vtdra7JyjdVFb8U?e=PcxcWH" TargetMode="External"/><Relationship Id="rId384" Type="http://schemas.openxmlformats.org/officeDocument/2006/relationships/hyperlink" Target="https://ieeg-my.sharepoint.com/:b:/g/personal/transparencia_ieeg_org_mx/IQDYycWmjUBmQ5tHjENpewG3AStda6lCj9cDaoXx9a_R_gw?e=XOl5pA" TargetMode="External"/><Relationship Id="rId202" Type="http://schemas.openxmlformats.org/officeDocument/2006/relationships/hyperlink" Target="https://ieeg-my.sharepoint.com/:b:/g/personal/transparencia_ieeg_org_mx/IQAD_bF8OMMaTpmpqdGgygJ3AchGTy39zlnBDRLjRIQcVwE?e=W59qWO" TargetMode="External"/><Relationship Id="rId223" Type="http://schemas.openxmlformats.org/officeDocument/2006/relationships/hyperlink" Target="https://ieeg-my.sharepoint.com/:b:/g/personal/transparencia_ieeg_org_mx/IQBr2LOdz4ZuQ521WfVYNNd_AdyB-HglVxGS-h5qgX8ZFJw?e=KN2YHQ" TargetMode="External"/><Relationship Id="rId244" Type="http://schemas.openxmlformats.org/officeDocument/2006/relationships/hyperlink" Target="https://ieeg-my.sharepoint.com/:b:/g/personal/transparencia_ieeg_org_mx/IQDM9yyt_RANSZ3ae_VVXhA8AWWVNcm4r_pdSgYLPgj9WKg?e=g3JGTx" TargetMode="External"/><Relationship Id="rId18" Type="http://schemas.openxmlformats.org/officeDocument/2006/relationships/hyperlink" Target="https://ieeg-my.sharepoint.com/:b:/g/personal/transparencia_ieeg_org_mx/IQDOI_OldikmQYohFPb5f21yAUrJszrsSQFSamva8ZDiTUg?e=zZk1pZ" TargetMode="External"/><Relationship Id="rId39" Type="http://schemas.openxmlformats.org/officeDocument/2006/relationships/hyperlink" Target="https://ieeg-my.sharepoint.com/:b:/g/personal/transparencia_ieeg_org_mx/IQA919MEcbhxT5F6zY6-6IG1AaixzyMWb4KtV2dynC_3ekk?e=ZgYQoG" TargetMode="External"/><Relationship Id="rId265" Type="http://schemas.openxmlformats.org/officeDocument/2006/relationships/hyperlink" Target="https://ieeg-my.sharepoint.com/:b:/g/personal/transparencia_ieeg_org_mx/IQDtSbIDVhc_Q5YswZAU7uywAX_oQY-Y1TB0UA5YQ473hp4?e=GpJuLV" TargetMode="External"/><Relationship Id="rId286" Type="http://schemas.openxmlformats.org/officeDocument/2006/relationships/hyperlink" Target="https://ieeg-my.sharepoint.com/:b:/g/personal/transparencia_ieeg_org_mx/IQC8G7oUX36mTJmbGugT8C5cAUj5GFhwOuw_P_bZuiJP57c?e=SKb3JN" TargetMode="External"/><Relationship Id="rId50" Type="http://schemas.openxmlformats.org/officeDocument/2006/relationships/hyperlink" Target="https://ieeg-my.sharepoint.com/:b:/g/personal/transparencia_ieeg_org_mx/IQD1IFF35loMRqHOXsM99BGyAciIXRjwQMrJO0FzhhW0DgM?e=HeAYli" TargetMode="External"/><Relationship Id="rId104" Type="http://schemas.openxmlformats.org/officeDocument/2006/relationships/hyperlink" Target="https://ieeg-my.sharepoint.com/:b:/g/personal/transparencia_ieeg_org_mx/IQDlwwvD_DRtR7wIEZGjv3ymAQfVy-HP62h61dJQBvNaAdI?e=6fgPBy" TargetMode="External"/><Relationship Id="rId125" Type="http://schemas.openxmlformats.org/officeDocument/2006/relationships/hyperlink" Target="https://ieeg-my.sharepoint.com/:b:/g/personal/transparencia_ieeg_org_mx/IQBJ5Wg5KO28TLH2P19qphb9AQIQ8ANEHLQ1OlqMCxQgBBg?e=wtkFHz" TargetMode="External"/><Relationship Id="rId146" Type="http://schemas.openxmlformats.org/officeDocument/2006/relationships/hyperlink" Target="https://ieeg-my.sharepoint.com/:b:/g/personal/transparencia_ieeg_org_mx/IQAVeX6_LJ2GSqLX9qr-P3szAfGIbl5KZkfjhmuT_iFOxyw?e=TugkoL" TargetMode="External"/><Relationship Id="rId167" Type="http://schemas.openxmlformats.org/officeDocument/2006/relationships/hyperlink" Target="https://ieeg-my.sharepoint.com/:b:/g/personal/transparencia_ieeg_org_mx/IQAVERRulISGRbIldEQZvFlkAfg3tXqCtBc3ARL2u6AfNO0?e=7Kc99X" TargetMode="External"/><Relationship Id="rId188" Type="http://schemas.openxmlformats.org/officeDocument/2006/relationships/hyperlink" Target="https://ieeg-my.sharepoint.com/:b:/g/personal/transparencia_ieeg_org_mx/IQC1qdY3EsadQIaIEmsC6xIxAWgQ90ChSdwgfp0DleRsoVo?e=CY3XBA" TargetMode="External"/><Relationship Id="rId311" Type="http://schemas.openxmlformats.org/officeDocument/2006/relationships/hyperlink" Target="https://ieeg-my.sharepoint.com/:b:/g/personal/transparencia_ieeg_org_mx/IQDfMBliknl6R4f00F4og9OVAaHdF7mO_OawIjGEqub4NXo?e=L5XHGB" TargetMode="External"/><Relationship Id="rId332" Type="http://schemas.openxmlformats.org/officeDocument/2006/relationships/hyperlink" Target="https://ieeg-my.sharepoint.com/:b:/g/personal/transparencia_ieeg_org_mx/IQDX5vTcL_8wSLQW62Cwd1zEAdCRV6AyPe69O34G1tVgmQU?e=I2aujC" TargetMode="External"/><Relationship Id="rId353" Type="http://schemas.openxmlformats.org/officeDocument/2006/relationships/hyperlink" Target="https://ieeg-my.sharepoint.com/:b:/g/personal/transparencia_ieeg_org_mx/IQAIFx-KF60KRLHn8KoJVD0JAQDyAjqkxBUBUreUR3gfdrg?e=tr9KNg" TargetMode="External"/><Relationship Id="rId374" Type="http://schemas.openxmlformats.org/officeDocument/2006/relationships/hyperlink" Target="https://ieeg-my.sharepoint.com/:b:/g/personal/transparencia_ieeg_org_mx/IQAdkhhC4c0YRZsig-XaTqmhAaXc2_K-aEV8iVYwoNW5z8A?e=jceemM" TargetMode="External"/><Relationship Id="rId395" Type="http://schemas.openxmlformats.org/officeDocument/2006/relationships/hyperlink" Target="https://ieeg-my.sharepoint.com/:b:/g/personal/transparencia_ieeg_org_mx/IQBRZIaZxxk8R6Mg1KVGhnCgAfxax14RDYLn-k7JSwLjfn0?e=2jMnFV" TargetMode="External"/><Relationship Id="rId71" Type="http://schemas.openxmlformats.org/officeDocument/2006/relationships/hyperlink" Target="https://ieeg-my.sharepoint.com/:b:/g/personal/transparencia_ieeg_org_mx/IQDZd5AlYnMgSLsQYYWf5KlIAdryNWqCEpc2lyXhDePOe-Q?e=C86uWL" TargetMode="External"/><Relationship Id="rId92" Type="http://schemas.openxmlformats.org/officeDocument/2006/relationships/hyperlink" Target="https://ieeg-my.sharepoint.com/:b:/g/personal/transparencia_ieeg_org_mx/IQCZORGmBDQeTrBYiVV5y0SbAWIWjDGI-GgDsYiRJwRPO2M?e=KaOAE9" TargetMode="External"/><Relationship Id="rId213" Type="http://schemas.openxmlformats.org/officeDocument/2006/relationships/hyperlink" Target="https://ieeg-my.sharepoint.com/:b:/g/personal/transparencia_ieeg_org_mx/IQBz-80FSWvETbYOGcFn9RLvAVYkQKxIb6GrP7TX6GoaekM?e=v8CCtR" TargetMode="External"/><Relationship Id="rId234" Type="http://schemas.openxmlformats.org/officeDocument/2006/relationships/hyperlink" Target="https://ieeg-my.sharepoint.com/:b:/g/personal/transparencia_ieeg_org_mx/IQDLp-tc8r7fRrvkfNT9Y_neAWm130eAhVqgK42fnlTZVa4?e=ONyBe6" TargetMode="External"/><Relationship Id="rId2" Type="http://schemas.openxmlformats.org/officeDocument/2006/relationships/hyperlink" Target="https://ieeg-my.sharepoint.com/:b:/g/personal/transparencia_ieeg_org_mx/IQDwhz89uMV0R5VKluIGBmqQARnMI2YD79tF_O9iD6ZKcSc?e=MxZYJx" TargetMode="External"/><Relationship Id="rId29" Type="http://schemas.openxmlformats.org/officeDocument/2006/relationships/hyperlink" Target="https://ieeg-my.sharepoint.com/:b:/g/personal/transparencia_ieeg_org_mx/IQASPgjqkFzWSIMqF-sifXGPAc03Ob_4yashwYsflBoQu5E?e=lmYWru" TargetMode="External"/><Relationship Id="rId255" Type="http://schemas.openxmlformats.org/officeDocument/2006/relationships/hyperlink" Target="https://ieeg-my.sharepoint.com/:b:/g/personal/transparencia_ieeg_org_mx/IQCPD4gLoCIKTrwfXqi4jsneAfBWxMtjBjXq6B1zfJqwh0k?e=QqDWc2" TargetMode="External"/><Relationship Id="rId276" Type="http://schemas.openxmlformats.org/officeDocument/2006/relationships/hyperlink" Target="https://ieeg-my.sharepoint.com/:b:/g/personal/transparencia_ieeg_org_mx/IQCo9IpSQcpUSLhkpZvIRv0TAQ0y--zrhNKMl7pyM6mZeqA?e=Gyjf3t" TargetMode="External"/><Relationship Id="rId297" Type="http://schemas.openxmlformats.org/officeDocument/2006/relationships/hyperlink" Target="https://ieeg-my.sharepoint.com/:b:/g/personal/transparencia_ieeg_org_mx/IQD9NgRIgncJQriDDhHPlVVrAeRYS2dzIU6RwHxmTasJ6Gk?e=W3OHd4" TargetMode="External"/><Relationship Id="rId40" Type="http://schemas.openxmlformats.org/officeDocument/2006/relationships/hyperlink" Target="https://ieeg-my.sharepoint.com/:b:/g/personal/transparencia_ieeg_org_mx/IQAXusMo_L4oTJb_7S_myJERAdtkJMBJj604PdSU-4sK-mk?e=yTXr3o" TargetMode="External"/><Relationship Id="rId115" Type="http://schemas.openxmlformats.org/officeDocument/2006/relationships/hyperlink" Target="https://ieeg-my.sharepoint.com/:b:/g/personal/transparencia_ieeg_org_mx/IQAej12C-fucR4SzMSdlHhz_Ac35X2CjU2P9N_GFz3O8cYo?e=BdxLnG" TargetMode="External"/><Relationship Id="rId136" Type="http://schemas.openxmlformats.org/officeDocument/2006/relationships/hyperlink" Target="https://ieeg-my.sharepoint.com/:b:/g/personal/transparencia_ieeg_org_mx/IQCux6Oy1U-mT7ienK2NEGJFAXg_qiPiKa8_97zzbiXnNyc?e=aFRyae" TargetMode="External"/><Relationship Id="rId157" Type="http://schemas.openxmlformats.org/officeDocument/2006/relationships/hyperlink" Target="https://ieeg-my.sharepoint.com/:b:/g/personal/transparencia_ieeg_org_mx/IQCPcj9WNLepTpk0GvibJqglARdGtqyK8XNRtghgK1eVYMQ?e=WWzDEB" TargetMode="External"/><Relationship Id="rId178" Type="http://schemas.openxmlformats.org/officeDocument/2006/relationships/hyperlink" Target="https://ieeg-my.sharepoint.com/:b:/g/personal/transparencia_ieeg_org_mx/IQC-GKMYVrEvQKZL5xKhJiazAVh-V-hqyhwiBsqt7D7aNbw?e=UH0W71" TargetMode="External"/><Relationship Id="rId301" Type="http://schemas.openxmlformats.org/officeDocument/2006/relationships/hyperlink" Target="https://ieeg-my.sharepoint.com/:b:/g/personal/transparencia_ieeg_org_mx/IQBa-K2MNX1LTqHvgGv2C_SRATCGYRGiB-V_ajIinZC35ho?e=c71MHJ" TargetMode="External"/><Relationship Id="rId322" Type="http://schemas.openxmlformats.org/officeDocument/2006/relationships/hyperlink" Target="https://ieeg-my.sharepoint.com/:b:/g/personal/transparencia_ieeg_org_mx/IQAAxCoh1rcyQoAm6rTVsbQgAU787YaRd-H7VPTvLWWt_GA?e=SSKmMY" TargetMode="External"/><Relationship Id="rId343" Type="http://schemas.openxmlformats.org/officeDocument/2006/relationships/hyperlink" Target="https://ieeg-my.sharepoint.com/:b:/g/personal/transparencia_ieeg_org_mx/IQBkKQ6nc-WoSKPdUzDK1STvAU_QWmwbxjHZ8mag-GLoOsk?e=2MYCMj" TargetMode="External"/><Relationship Id="rId364" Type="http://schemas.openxmlformats.org/officeDocument/2006/relationships/hyperlink" Target="https://ieeg-my.sharepoint.com/:b:/g/personal/transparencia_ieeg_org_mx/IQBiUBdsEmEgSZ5ucflhv-qYAa2wjNybt_VZBmagQzbSnko?e=naT4ob" TargetMode="External"/><Relationship Id="rId61" Type="http://schemas.openxmlformats.org/officeDocument/2006/relationships/hyperlink" Target="https://ieeg-my.sharepoint.com/:b:/g/personal/transparencia_ieeg_org_mx/IQDLVkL-HVr6SbwC7veMK1g_AeSojA7x8gdQ0vLRVOyTQQs?e=8SB8Dj" TargetMode="External"/><Relationship Id="rId82" Type="http://schemas.openxmlformats.org/officeDocument/2006/relationships/hyperlink" Target="https://ieeg-my.sharepoint.com/:b:/g/personal/transparencia_ieeg_org_mx/IQAIZqZzbRdrTqsdHKQoDZl6AYLiO8RFsYvA_3Qflrjr68A?e=uUYbXl" TargetMode="External"/><Relationship Id="rId199" Type="http://schemas.openxmlformats.org/officeDocument/2006/relationships/hyperlink" Target="https://ieeg-my.sharepoint.com/:b:/g/personal/transparencia_ieeg_org_mx/IQA5zgEOb-7-ToIMwvZdX1lBAc7otbDb7OPdjhM6fhB10yI?e=XWHavN" TargetMode="External"/><Relationship Id="rId203" Type="http://schemas.openxmlformats.org/officeDocument/2006/relationships/hyperlink" Target="https://ieeg-my.sharepoint.com/:b:/g/personal/transparencia_ieeg_org_mx/IQApRgKIssEeSI6ikL9W3cK8AdwCJOrvjZu3TEqnnjVDQQM?e=fN7IA3" TargetMode="External"/><Relationship Id="rId385" Type="http://schemas.openxmlformats.org/officeDocument/2006/relationships/hyperlink" Target="https://ieeg-my.sharepoint.com/:b:/g/personal/transparencia_ieeg_org_mx/IQDu8uckTJDDT7Q9cya7kstZAXPcI5xx2fT_jMiOQJMM_ek?e=DJ2YCJ" TargetMode="External"/><Relationship Id="rId19" Type="http://schemas.openxmlformats.org/officeDocument/2006/relationships/hyperlink" Target="https://ieeg-my.sharepoint.com/:b:/g/personal/transparencia_ieeg_org_mx/IQCSc3wXkdpRTL60U86vaEFRARHp2WGk75WTW6euWYvL5wI?e=6lW3bW" TargetMode="External"/><Relationship Id="rId224" Type="http://schemas.openxmlformats.org/officeDocument/2006/relationships/hyperlink" Target="https://ieeg-my.sharepoint.com/:b:/g/personal/transparencia_ieeg_org_mx/IQCgICWlRmEGSo_Kzu2TEg4HAZTBWIvaBa-AmCu_WjBZgQs?e=Y0HazK" TargetMode="External"/><Relationship Id="rId245" Type="http://schemas.openxmlformats.org/officeDocument/2006/relationships/hyperlink" Target="https://ieeg-my.sharepoint.com/:b:/g/personal/transparencia_ieeg_org_mx/IQClIvk96yR-Q4QL1cB4GD-iAfzWFAdhP_51nvdvKEzn_h4?e=YxGnIL" TargetMode="External"/><Relationship Id="rId266" Type="http://schemas.openxmlformats.org/officeDocument/2006/relationships/hyperlink" Target="https://ieeg-my.sharepoint.com/:b:/g/personal/transparencia_ieeg_org_mx/IQAXS2RR86UgQblF687zfP9KAfso_phIhM9-xdoCfJIXXoo?e=I2eFYM" TargetMode="External"/><Relationship Id="rId287" Type="http://schemas.openxmlformats.org/officeDocument/2006/relationships/hyperlink" Target="https://ieeg-my.sharepoint.com/:b:/g/personal/transparencia_ieeg_org_mx/IQDOOuX-6ssGSIeE0gO4uPo8AZODnYo9NR3kitgJfjLLcWg?e=WwlwwV" TargetMode="External"/><Relationship Id="rId30" Type="http://schemas.openxmlformats.org/officeDocument/2006/relationships/hyperlink" Target="https://ieeg-my.sharepoint.com/:b:/g/personal/transparencia_ieeg_org_mx/IQCLSn9uVH4xRLOaIpHNnFa-AcrKhKUdzlEfWoxnp9GWpiw?e=4aOtgb" TargetMode="External"/><Relationship Id="rId105" Type="http://schemas.openxmlformats.org/officeDocument/2006/relationships/hyperlink" Target="https://ieeg-my.sharepoint.com/:b:/g/personal/transparencia_ieeg_org_mx/IQCnnb0PyhppQq85X1MP14PCASVPSR74jyC0NUknTSqKDI8?e=q3P90F" TargetMode="External"/><Relationship Id="rId126" Type="http://schemas.openxmlformats.org/officeDocument/2006/relationships/hyperlink" Target="https://ieeg-my.sharepoint.com/:b:/g/personal/transparencia_ieeg_org_mx/IQAhsC-dxPIHQJBd4pWZCuQ-AWDVuppbEefs_7tjvR83fcA?e=sxwSg0" TargetMode="External"/><Relationship Id="rId147" Type="http://schemas.openxmlformats.org/officeDocument/2006/relationships/hyperlink" Target="https://ieeg-my.sharepoint.com/:b:/g/personal/transparencia_ieeg_org_mx/IQDTtW3y3f4tQJ2AoECEqa6oASMPHdO7dRRIPBjCWWY3itA?e=7eijLZ" TargetMode="External"/><Relationship Id="rId168" Type="http://schemas.openxmlformats.org/officeDocument/2006/relationships/hyperlink" Target="https://ieeg-my.sharepoint.com/:b:/g/personal/transparencia_ieeg_org_mx/IQD09-WI5xsuSoT8SdVGjX0OAQMeD6dpZeZMxZVB78OyeZo?e=PBCofM" TargetMode="External"/><Relationship Id="rId312" Type="http://schemas.openxmlformats.org/officeDocument/2006/relationships/hyperlink" Target="https://ieeg-my.sharepoint.com/:b:/g/personal/transparencia_ieeg_org_mx/IQDDtbwt4jc6Qpaep-cFBzUgAb43jjKy0i2zJGHaC9epFBI?e=fa6Ye3" TargetMode="External"/><Relationship Id="rId333" Type="http://schemas.openxmlformats.org/officeDocument/2006/relationships/hyperlink" Target="https://ieeg-my.sharepoint.com/:b:/g/personal/transparencia_ieeg_org_mx/IQCR9GzZho5wTpzWqyRrZl5JAb1ongNTWw1HW_4IjU2xi98?e=gIavlu" TargetMode="External"/><Relationship Id="rId354" Type="http://schemas.openxmlformats.org/officeDocument/2006/relationships/hyperlink" Target="https://ieeg-my.sharepoint.com/:b:/g/personal/transparencia_ieeg_org_mx/IQBypiq7U8u7S7JzV77E9h8rAS8p2Kuh3tUVOdnYgj1LKKY?e=FkkIYa" TargetMode="External"/><Relationship Id="rId51" Type="http://schemas.openxmlformats.org/officeDocument/2006/relationships/hyperlink" Target="https://ieeg-my.sharepoint.com/:b:/g/personal/transparencia_ieeg_org_mx/IQCpBSeRyalORZKkNoZ8D0VdAVxFYaKKiM-Y2U_gvQeZ0fY?e=h9unNX" TargetMode="External"/><Relationship Id="rId72" Type="http://schemas.openxmlformats.org/officeDocument/2006/relationships/hyperlink" Target="https://ieeg-my.sharepoint.com/:b:/g/personal/transparencia_ieeg_org_mx/IQAnkX8ADbjgS72M-fIVjEyhAXxyGVEthMxAjmuhhEK-4Bg?e=KijERr" TargetMode="External"/><Relationship Id="rId93" Type="http://schemas.openxmlformats.org/officeDocument/2006/relationships/hyperlink" Target="https://ieeg-my.sharepoint.com/:b:/g/personal/transparencia_ieeg_org_mx/IQBvJIctl3tzSqqpKq6iSWuCAeY69lepKkCi5MyU9hK0mQ8?e=zs4fk1" TargetMode="External"/><Relationship Id="rId189" Type="http://schemas.openxmlformats.org/officeDocument/2006/relationships/hyperlink" Target="https://ieeg-my.sharepoint.com/:b:/g/personal/transparencia_ieeg_org_mx/IQAEEkChggwtRZgYBTtUJXUGAeTAXlT9LAboX__Q2wdHbJM?e=DTVyfg" TargetMode="External"/><Relationship Id="rId375" Type="http://schemas.openxmlformats.org/officeDocument/2006/relationships/hyperlink" Target="https://ieeg-my.sharepoint.com/:b:/g/personal/transparencia_ieeg_org_mx/IQBwDQhUX4UhS5VUt4Ws5wftAauJRury7Gn3uLEGOcrLodI?e=LbsF74" TargetMode="External"/><Relationship Id="rId396" Type="http://schemas.openxmlformats.org/officeDocument/2006/relationships/hyperlink" Target="https://ieeg-my.sharepoint.com/:b:/g/personal/transparencia_ieeg_org_mx/IQAhE-zBhUpxTJMqWH_6che2AVAeXIXCFR4GywsNb7d6IPg?e=l5MPy3" TargetMode="External"/><Relationship Id="rId3" Type="http://schemas.openxmlformats.org/officeDocument/2006/relationships/hyperlink" Target="https://ieeg-my.sharepoint.com/:b:/g/personal/transparencia_ieeg_org_mx/IQDrg3NlHUlCQb6PyIJOiJrGAbKoC6lnJfA-Oo9JRXsDL-U?e=72B3Cg" TargetMode="External"/><Relationship Id="rId214" Type="http://schemas.openxmlformats.org/officeDocument/2006/relationships/hyperlink" Target="https://ieeg-my.sharepoint.com/:b:/g/personal/transparencia_ieeg_org_mx/IQALX1U7ouujQLPhem2m-pg6AcVyIziF-6qKTl3xvANdeOM?e=cfJfPT" TargetMode="External"/><Relationship Id="rId235" Type="http://schemas.openxmlformats.org/officeDocument/2006/relationships/hyperlink" Target="https://ieeg-my.sharepoint.com/:b:/g/personal/transparencia_ieeg_org_mx/IQB6s7qfePo-S69kP7wGqImMATZ7ZcyN7JEPd0TfXMER1VQ?e=Wbt602" TargetMode="External"/><Relationship Id="rId256" Type="http://schemas.openxmlformats.org/officeDocument/2006/relationships/hyperlink" Target="https://ieeg-my.sharepoint.com/:b:/g/personal/transparencia_ieeg_org_mx/IQCbpxcV-UHqRbTplpeGXo3kAUgLaSYfr0CgrJLInB6GHAU?e=AJw10p" TargetMode="External"/><Relationship Id="rId277" Type="http://schemas.openxmlformats.org/officeDocument/2006/relationships/hyperlink" Target="https://ieeg-my.sharepoint.com/:b:/g/personal/transparencia_ieeg_org_mx/IQDeYU9gF6BVRaB-AEfzbhyjAUSXZLmB3z_oDkSrnFpf1gM?e=lxz3mH" TargetMode="External"/><Relationship Id="rId298" Type="http://schemas.openxmlformats.org/officeDocument/2006/relationships/hyperlink" Target="https://ieeg-my.sharepoint.com/:b:/g/personal/transparencia_ieeg_org_mx/IQBhSdTVx92YRKg6S9sIAHDGAchCz593ysDZ34QwLXuVGc8?e=BVi8v7" TargetMode="External"/><Relationship Id="rId400" Type="http://schemas.openxmlformats.org/officeDocument/2006/relationships/hyperlink" Target="https://ieeg-my.sharepoint.com/:b:/g/personal/transparencia_ieeg_org_mx/IQDeN9fpm9mkRY3VxjJlHK51Adzot3uh22ZtWZz2llQTiiw?e=8SLxco" TargetMode="External"/><Relationship Id="rId116" Type="http://schemas.openxmlformats.org/officeDocument/2006/relationships/hyperlink" Target="https://ieeg-my.sharepoint.com/:b:/g/personal/transparencia_ieeg_org_mx/IQAKLAGO5eZ6RbK3bT2_6MGWAZzEZTy5yrA0nutMMpVtpF0?e=kgh9Ba" TargetMode="External"/><Relationship Id="rId137" Type="http://schemas.openxmlformats.org/officeDocument/2006/relationships/hyperlink" Target="https://ieeg-my.sharepoint.com/:b:/g/personal/transparencia_ieeg_org_mx/IQAWQ_oDUr6VS5w8dIRiqD0pAarP6U29LbWwbBqzDONbaI4?e=BMghP6" TargetMode="External"/><Relationship Id="rId158" Type="http://schemas.openxmlformats.org/officeDocument/2006/relationships/hyperlink" Target="https://ieeg-my.sharepoint.com/:b:/g/personal/transparencia_ieeg_org_mx/IQCAIIAgwKkUSbX7ybvGNsbTAcFIazzt3ABxvPHBDM2o5JA?e=rHKuwn" TargetMode="External"/><Relationship Id="rId302" Type="http://schemas.openxmlformats.org/officeDocument/2006/relationships/hyperlink" Target="https://ieeg-my.sharepoint.com/:b:/g/personal/transparencia_ieeg_org_mx/IQD0g7CQuKHiSrx7JwEfijVCAWdhxKHyGaSvLtYvlfe5TdI?e=l8iHYg" TargetMode="External"/><Relationship Id="rId323" Type="http://schemas.openxmlformats.org/officeDocument/2006/relationships/hyperlink" Target="https://ieeg-my.sharepoint.com/:b:/g/personal/transparencia_ieeg_org_mx/IQDrzpOvgoZZSZRlz9N1DMlGAbMOZndz952GgltuFloqiu0?e=AePWtz" TargetMode="External"/><Relationship Id="rId344" Type="http://schemas.openxmlformats.org/officeDocument/2006/relationships/hyperlink" Target="https://ieeg-my.sharepoint.com/:b:/g/personal/transparencia_ieeg_org_mx/IQCjL0wfyaJWTZS6TvcUiKwsAcomczBf6m25y1ZruYjxGR4?e=jCD0dZ" TargetMode="External"/><Relationship Id="rId20" Type="http://schemas.openxmlformats.org/officeDocument/2006/relationships/hyperlink" Target="https://ieeg-my.sharepoint.com/:b:/g/personal/transparencia_ieeg_org_mx/IQBP2KBspt1cQLUlbApE16mNAYE9ngLJa8hvV_P2Aze9DMU?e=2Ky3vi" TargetMode="External"/><Relationship Id="rId41" Type="http://schemas.openxmlformats.org/officeDocument/2006/relationships/hyperlink" Target="https://ieeg-my.sharepoint.com/:b:/g/personal/transparencia_ieeg_org_mx/IQD7pA7Fakz8SrudpH1mNFqpARB5wy-biNqPYboPWeBV9OE?e=Y9q4fU" TargetMode="External"/><Relationship Id="rId62" Type="http://schemas.openxmlformats.org/officeDocument/2006/relationships/hyperlink" Target="https://ieeg-my.sharepoint.com/:b:/g/personal/transparencia_ieeg_org_mx/IQDOh_GCcvnxRolLxhxC4UgUAa4mxWKSg3BHfohpqH_MCbg?e=XteAXN" TargetMode="External"/><Relationship Id="rId83" Type="http://schemas.openxmlformats.org/officeDocument/2006/relationships/hyperlink" Target="https://ieeg-my.sharepoint.com/:b:/g/personal/transparencia_ieeg_org_mx/IQAXe5tqfAatSICkKkJlptGyAcNYplhcDMfw2lVcq1c8k2U?e=zvDOMz" TargetMode="External"/><Relationship Id="rId179" Type="http://schemas.openxmlformats.org/officeDocument/2006/relationships/hyperlink" Target="https://ieeg-my.sharepoint.com/:b:/g/personal/transparencia_ieeg_org_mx/IQAkwPWbYzzpSas7semAuAr6ARKp7aOA61HRKADOpAaynSw?e=qWd1hl" TargetMode="External"/><Relationship Id="rId365" Type="http://schemas.openxmlformats.org/officeDocument/2006/relationships/hyperlink" Target="https://ieeg-my.sharepoint.com/:b:/g/personal/transparencia_ieeg_org_mx/IQBmlys8L1nxQby1EyZbNZIEAfQj98yVU8u4osw0Ovw2wto?e=BUyTNm" TargetMode="External"/><Relationship Id="rId386" Type="http://schemas.openxmlformats.org/officeDocument/2006/relationships/hyperlink" Target="https://ieeg-my.sharepoint.com/:b:/g/personal/transparencia_ieeg_org_mx/IQDtTwwT2YCjTZLEZcUQ21gtAU9gbQsiQrdvwzl8dqUZNXc?e=w7kWgL" TargetMode="External"/><Relationship Id="rId190" Type="http://schemas.openxmlformats.org/officeDocument/2006/relationships/hyperlink" Target="https://ieeg-my.sharepoint.com/:b:/g/personal/transparencia_ieeg_org_mx/IQBHkNibARu0QLxJV_F-tgNXAV27cfNdPx1fDUb3BzidFT0?e=NB6QWN" TargetMode="External"/><Relationship Id="rId204" Type="http://schemas.openxmlformats.org/officeDocument/2006/relationships/hyperlink" Target="https://ieeg-my.sharepoint.com/:b:/g/personal/transparencia_ieeg_org_mx/IQA-X_4HStQeQp12iRNEOjRCAfooiN8oIdCbEe1PJh9d7Tk?e=7wBNv8" TargetMode="External"/><Relationship Id="rId225" Type="http://schemas.openxmlformats.org/officeDocument/2006/relationships/hyperlink" Target="https://ieeg-my.sharepoint.com/:b:/g/personal/transparencia_ieeg_org_mx/IQDu_OOoB-p4RrPaCfTWI276AQMW0V6DnV81G0Y6bmcI1sk?e=6Qdgav" TargetMode="External"/><Relationship Id="rId246" Type="http://schemas.openxmlformats.org/officeDocument/2006/relationships/hyperlink" Target="https://ieeg-my.sharepoint.com/:b:/g/personal/transparencia_ieeg_org_mx/IQCyxNa8IDXrTaogjDStqjzHAX9ZA--iJ44dEapKLro0iN8?e=2v9juO" TargetMode="External"/><Relationship Id="rId267" Type="http://schemas.openxmlformats.org/officeDocument/2006/relationships/hyperlink" Target="https://ieeg-my.sharepoint.com/:b:/g/personal/transparencia_ieeg_org_mx/IQD3irQ3nIoYRIs-NoTbXAD1AShAMIjxLlUSjJIziqMnGFg?e=pJkkIc" TargetMode="External"/><Relationship Id="rId288" Type="http://schemas.openxmlformats.org/officeDocument/2006/relationships/hyperlink" Target="https://ieeg-my.sharepoint.com/:b:/g/personal/transparencia_ieeg_org_mx/IQDbwU4sCyvLS697_rY5WR6EASh3ozoTiWZOilea5rNTmVc?e=RmydMW" TargetMode="External"/><Relationship Id="rId106" Type="http://schemas.openxmlformats.org/officeDocument/2006/relationships/hyperlink" Target="https://ieeg-my.sharepoint.com/:b:/g/personal/transparencia_ieeg_org_mx/IQAZ6wd3tMbtRYtgy2UJC3XeAUFRPtrk4tDHA0IMaWQk1aM?e=FEoC4w" TargetMode="External"/><Relationship Id="rId127" Type="http://schemas.openxmlformats.org/officeDocument/2006/relationships/hyperlink" Target="https://ieeg-my.sharepoint.com/:b:/g/personal/transparencia_ieeg_org_mx/IQBLbkTy7GXNR7of4Z4rmUd-AYfs_w-e9tGeM-T5UEMOBtg?e=wIO0aJ" TargetMode="External"/><Relationship Id="rId313" Type="http://schemas.openxmlformats.org/officeDocument/2006/relationships/hyperlink" Target="https://ieeg-my.sharepoint.com/:b:/g/personal/transparencia_ieeg_org_mx/IQBbGHmK8dtZTZ1rsAVnLO8LAU6cxLMvk3CDTMM4Z9o8uv4?e=0MaWQn" TargetMode="External"/><Relationship Id="rId10" Type="http://schemas.openxmlformats.org/officeDocument/2006/relationships/hyperlink" Target="https://ieeg-my.sharepoint.com/:b:/g/personal/transparencia_ieeg_org_mx/IQAWBH329-uVTYD52rJVwxStATMKNmDGWAf-L4F5ZhZGGBA?e=Hqmihf" TargetMode="External"/><Relationship Id="rId31" Type="http://schemas.openxmlformats.org/officeDocument/2006/relationships/hyperlink" Target="https://ieeg-my.sharepoint.com/:b:/g/personal/transparencia_ieeg_org_mx/IQCOySnd9q_LQoCGNBn5uZDRAY1YN9tTRLtkg3M2PH4FdxQ?e=4wWPuw" TargetMode="External"/><Relationship Id="rId52" Type="http://schemas.openxmlformats.org/officeDocument/2006/relationships/hyperlink" Target="https://ieeg-my.sharepoint.com/:b:/g/personal/transparencia_ieeg_org_mx/IQDMxGGuLmnZSbcckS0sNNwlAT-5brK-NFvU97_okHkLtko?e=vZzmxU" TargetMode="External"/><Relationship Id="rId73" Type="http://schemas.openxmlformats.org/officeDocument/2006/relationships/hyperlink" Target="https://ieeg-my.sharepoint.com/:b:/g/personal/transparencia_ieeg_org_mx/IQCEFzxkHMquQK4PFv4JsIj_AY44ZTlz6LxelK1VjfhLyn0?e=ppNlOr" TargetMode="External"/><Relationship Id="rId94" Type="http://schemas.openxmlformats.org/officeDocument/2006/relationships/hyperlink" Target="https://ieeg-my.sharepoint.com/:b:/g/personal/transparencia_ieeg_org_mx/IQC4HE6NlekIQZCcqfhpqrCiAbtEZvAKO3RFM1hRZjQiOT4?e=vwVfM4" TargetMode="External"/><Relationship Id="rId148" Type="http://schemas.openxmlformats.org/officeDocument/2006/relationships/hyperlink" Target="https://ieeg-my.sharepoint.com/:b:/g/personal/transparencia_ieeg_org_mx/IQDpRJ-sr2t3SLPUYHf9cy8BAe58NWKtSETADeO6_r_INYs?e=I9KXhP" TargetMode="External"/><Relationship Id="rId169" Type="http://schemas.openxmlformats.org/officeDocument/2006/relationships/hyperlink" Target="https://ieeg-my.sharepoint.com/:b:/g/personal/transparencia_ieeg_org_mx/IQCEqkpRJMCRRptn1ZUNWqUrAXWP1zzKTTRt4eagUuvQcsQ?e=I2k5MX" TargetMode="External"/><Relationship Id="rId334" Type="http://schemas.openxmlformats.org/officeDocument/2006/relationships/hyperlink" Target="https://ieeg-my.sharepoint.com/:b:/g/personal/transparencia_ieeg_org_mx/IQADcCPAL2GlTo77XNVL8F4mAUiHjUrepP93-ULdmEXPue0?e=G17J7R" TargetMode="External"/><Relationship Id="rId355" Type="http://schemas.openxmlformats.org/officeDocument/2006/relationships/hyperlink" Target="https://ieeg-my.sharepoint.com/:b:/g/personal/transparencia_ieeg_org_mx/IQDHz00cjjRMRJthnGkMj0ZqAV0ae6zmVbpumP7KFPAPNxM?e=aGLcYM" TargetMode="External"/><Relationship Id="rId376" Type="http://schemas.openxmlformats.org/officeDocument/2006/relationships/hyperlink" Target="https://ieeg-my.sharepoint.com/:b:/g/personal/transparencia_ieeg_org_mx/IQAc1dUlaNxFTIPLoNcINdFlAbsjg1Pwq3RCUAnfOsOum-g?e=zkMXC5" TargetMode="External"/><Relationship Id="rId397" Type="http://schemas.openxmlformats.org/officeDocument/2006/relationships/hyperlink" Target="https://ieeg-my.sharepoint.com/:b:/g/personal/transparencia_ieeg_org_mx/IQAhZJg-o7e0TIwMc_FF6hu9AdUO6jnYdXtkemkJV8a3TMc?e=zbHC8k" TargetMode="External"/><Relationship Id="rId4" Type="http://schemas.openxmlformats.org/officeDocument/2006/relationships/hyperlink" Target="https://ieeg-my.sharepoint.com/:b:/g/personal/transparencia_ieeg_org_mx/IQBuMBHC1U88Q4WDZSI5SDr2AUtIpaD8ZU_l2TaFwcA7mcg?e=NdeMyg" TargetMode="External"/><Relationship Id="rId180" Type="http://schemas.openxmlformats.org/officeDocument/2006/relationships/hyperlink" Target="https://ieeg-my.sharepoint.com/:b:/g/personal/transparencia_ieeg_org_mx/IQCkr-sWLr8kR5hIIPJWho3TAacZzrQMsj1CNeUW6SXi1l8?e=KY3mn1" TargetMode="External"/><Relationship Id="rId215" Type="http://schemas.openxmlformats.org/officeDocument/2006/relationships/hyperlink" Target="https://ieeg-my.sharepoint.com/:b:/g/personal/transparencia_ieeg_org_mx/IQBajaUhis7zT4b94BMLMyOeAQ7gn244PyubTANWAFdA_Zo?e=vhPfgH" TargetMode="External"/><Relationship Id="rId236" Type="http://schemas.openxmlformats.org/officeDocument/2006/relationships/hyperlink" Target="https://ieeg-my.sharepoint.com/:b:/g/personal/transparencia_ieeg_org_mx/IQCkgfC_iI3jTYWjiyIxPeMQAS5-26hVurGuXcYhv5yOInY?e=tMghuy" TargetMode="External"/><Relationship Id="rId257" Type="http://schemas.openxmlformats.org/officeDocument/2006/relationships/hyperlink" Target="https://ieeg-my.sharepoint.com/:b:/g/personal/transparencia_ieeg_org_mx/IQBih1tMfepwTZUtEHuK3aLPATuGsdD9ap2Ciu-3PyDkygI?e=WIhcLb" TargetMode="External"/><Relationship Id="rId278" Type="http://schemas.openxmlformats.org/officeDocument/2006/relationships/hyperlink" Target="https://ieeg-my.sharepoint.com/:b:/g/personal/transparencia_ieeg_org_mx/IQCajqykSw1bQrAM2bqP2fCnAVaqAGA8735b7eB81MbVx-o?e=PBlcjl" TargetMode="External"/><Relationship Id="rId401" Type="http://schemas.openxmlformats.org/officeDocument/2006/relationships/hyperlink" Target="https://ieeg-my.sharepoint.com/:b:/g/personal/transparencia_ieeg_org_mx/IQCFWTkuxNACSbg2KGSEBVLxAW85JSciY3cXP6XnUbEYaa8?e=8SwbV3" TargetMode="External"/><Relationship Id="rId303" Type="http://schemas.openxmlformats.org/officeDocument/2006/relationships/hyperlink" Target="https://ieeg-my.sharepoint.com/:b:/g/personal/transparencia_ieeg_org_mx/IQDStw_wsq8zRomFRM25oQEAARed1S7kdwiL2LAV-5hEgj0?e=bEgP4k" TargetMode="External"/><Relationship Id="rId42" Type="http://schemas.openxmlformats.org/officeDocument/2006/relationships/hyperlink" Target="https://ieeg-my.sharepoint.com/:b:/g/personal/transparencia_ieeg_org_mx/IQCNSCvgQQfURoORUkkp1_wcAYNjtCqb8a5CMAjNdBFInzQ?e=EsIA0W" TargetMode="External"/><Relationship Id="rId84" Type="http://schemas.openxmlformats.org/officeDocument/2006/relationships/hyperlink" Target="https://ieeg-my.sharepoint.com/:b:/g/personal/transparencia_ieeg_org_mx/IQAKhT_GSCn7RI7H23MWzFLlAXVhMLbPamTNz1Ma2qVhv1U?e=tMzhTZ" TargetMode="External"/><Relationship Id="rId138" Type="http://schemas.openxmlformats.org/officeDocument/2006/relationships/hyperlink" Target="https://ieeg-my.sharepoint.com/:b:/g/personal/transparencia_ieeg_org_mx/IQBRWVWELOWtTKTwcOF1lcmBAZkvBmVxnn1gHq8go-e3KFw?e=s5qp9T" TargetMode="External"/><Relationship Id="rId345" Type="http://schemas.openxmlformats.org/officeDocument/2006/relationships/hyperlink" Target="https://ieeg-my.sharepoint.com/:b:/g/personal/transparencia_ieeg_org_mx/IQCiuTk_sHImRqJaOqz7ppUoAaUoT0N9bTg-XJOcLRQ9vRo?e=Ll6bz2" TargetMode="External"/><Relationship Id="rId387" Type="http://schemas.openxmlformats.org/officeDocument/2006/relationships/hyperlink" Target="https://ieeg-my.sharepoint.com/:b:/g/personal/transparencia_ieeg_org_mx/IQCsRSBOYO6rTb62e_HA8436AecBj5NUffrFXt2HiaHG4qw?e=euYPwi" TargetMode="External"/><Relationship Id="rId191" Type="http://schemas.openxmlformats.org/officeDocument/2006/relationships/hyperlink" Target="https://ieeg-my.sharepoint.com/:b:/g/personal/transparencia_ieeg_org_mx/IQBodJwzZIioSIzRU6JfUrosATcXJJC958bqr9ET5bbnBmo?e=aTspOQ" TargetMode="External"/><Relationship Id="rId205" Type="http://schemas.openxmlformats.org/officeDocument/2006/relationships/hyperlink" Target="https://ieeg-my.sharepoint.com/:b:/g/personal/transparencia_ieeg_org_mx/IQBqLh4f3AVLR4Tcv4QvfzhJAeJL9Pfu4vA2DKTGIwxgQmg?e=cVKloU" TargetMode="External"/><Relationship Id="rId247" Type="http://schemas.openxmlformats.org/officeDocument/2006/relationships/hyperlink" Target="https://ieeg-my.sharepoint.com/:b:/g/personal/transparencia_ieeg_org_mx/IQCj9EiwILXeQ45iLrZhoJkWAVRaY9wb9rO78PBIFLMHNDM?e=yNhbPF" TargetMode="External"/><Relationship Id="rId107" Type="http://schemas.openxmlformats.org/officeDocument/2006/relationships/hyperlink" Target="https://ieeg-my.sharepoint.com/:b:/g/personal/transparencia_ieeg_org_mx/IQD0McxYL8MaS6F6_N5FIxvBAaK2b8curOoJom54woNMqK0?e=1s8Ku5" TargetMode="External"/><Relationship Id="rId289" Type="http://schemas.openxmlformats.org/officeDocument/2006/relationships/hyperlink" Target="https://ieeg-my.sharepoint.com/:b:/g/personal/transparencia_ieeg_org_mx/IQDsJWEvLzdcQpDl-9pnoliXAd3HjQfbNfywMp1gV366eoc?e=ED49o2" TargetMode="External"/><Relationship Id="rId11" Type="http://schemas.openxmlformats.org/officeDocument/2006/relationships/hyperlink" Target="https://ieeg-my.sharepoint.com/:b:/g/personal/transparencia_ieeg_org_mx/IQAeHwBE4PP7Q6XkJgSHvV_QAcBSnqc_0ytFC3s3aKNQcZI?e=zXvbVA" TargetMode="External"/><Relationship Id="rId53" Type="http://schemas.openxmlformats.org/officeDocument/2006/relationships/hyperlink" Target="https://ieeg-my.sharepoint.com/:b:/g/personal/transparencia_ieeg_org_mx/IQDAPHcyRTjgQoQpO61t5QUEAbvWdhNVYx72HyOz9meWglw?e=YjkUge" TargetMode="External"/><Relationship Id="rId149" Type="http://schemas.openxmlformats.org/officeDocument/2006/relationships/hyperlink" Target="https://ieeg-my.sharepoint.com/:b:/g/personal/transparencia_ieeg_org_mx/IQBJRyFcQU1_Qrlp6T4DxYmwAR42bSTsB4IUMnjkjfP6LKQ?e=rr4ecd" TargetMode="External"/><Relationship Id="rId314" Type="http://schemas.openxmlformats.org/officeDocument/2006/relationships/hyperlink" Target="https://ieeg-my.sharepoint.com/:b:/g/personal/transparencia_ieeg_org_mx/IQACPJ5A6h0iQrDLCsvA-xygAVw2e_m5mPjw_X-bE29wq2s?e=VhXcfH" TargetMode="External"/><Relationship Id="rId356" Type="http://schemas.openxmlformats.org/officeDocument/2006/relationships/hyperlink" Target="https://ieeg-my.sharepoint.com/:b:/g/personal/transparencia_ieeg_org_mx/IQDC22B_w5nFSooh4j1zGq3xAcii05Al5kaZMm6IFNFUKts?e=S1rpkU" TargetMode="External"/><Relationship Id="rId398" Type="http://schemas.openxmlformats.org/officeDocument/2006/relationships/hyperlink" Target="https://ieeg-my.sharepoint.com/:b:/g/personal/transparencia_ieeg_org_mx/IQBBrCsbteejTovRXdKrhkUhAYiyWkpFpw9rJKuu0Aw6ErM?e=Bve2sN" TargetMode="External"/><Relationship Id="rId95" Type="http://schemas.openxmlformats.org/officeDocument/2006/relationships/hyperlink" Target="https://ieeg-my.sharepoint.com/:b:/g/personal/transparencia_ieeg_org_mx/IQDgOvcGIVwgSZ1W5hw6TABiAW15rjVz3H35hON0jD4_Ljk?e=dVyFcg" TargetMode="External"/><Relationship Id="rId160" Type="http://schemas.openxmlformats.org/officeDocument/2006/relationships/hyperlink" Target="https://ieeg-my.sharepoint.com/:b:/g/personal/transparencia_ieeg_org_mx/IQB2z3zNxWfISYAloYwtxCX7AWlajURXHzcixGnEHeDh6MI?e=wc8wNp" TargetMode="External"/><Relationship Id="rId216" Type="http://schemas.openxmlformats.org/officeDocument/2006/relationships/hyperlink" Target="https://ieeg-my.sharepoint.com/:b:/g/personal/transparencia_ieeg_org_mx/IQDTnlztguqvTqlAlpZO41ALAcs0zZZyD9teI1reoX3c9mY?e=cDdFls" TargetMode="External"/><Relationship Id="rId258" Type="http://schemas.openxmlformats.org/officeDocument/2006/relationships/hyperlink" Target="https://ieeg-my.sharepoint.com/:b:/g/personal/transparencia_ieeg_org_mx/IQDmwcAZ3rBIRZHrJOjRp7H1ARq2jP5B2166LDDl4eOOl9I?e=WxES4o" TargetMode="External"/><Relationship Id="rId22" Type="http://schemas.openxmlformats.org/officeDocument/2006/relationships/hyperlink" Target="https://ieeg-my.sharepoint.com/:b:/g/personal/transparencia_ieeg_org_mx/IQAMN9G2Cyw8SaXA9cU2l2lJASuyE4zfVpV28TgZFjgSywI?e=RKmaXf" TargetMode="External"/><Relationship Id="rId64" Type="http://schemas.openxmlformats.org/officeDocument/2006/relationships/hyperlink" Target="https://ieeg-my.sharepoint.com/:b:/g/personal/transparencia_ieeg_org_mx/IQBulel3iYscSqM8Z-SfhEU3ATrzjHSWcU6YezBU-qDjS4E?e=JAOgGd" TargetMode="External"/><Relationship Id="rId118" Type="http://schemas.openxmlformats.org/officeDocument/2006/relationships/hyperlink" Target="https://ieeg-my.sharepoint.com/:b:/g/personal/transparencia_ieeg_org_mx/IQA27kSmZlJWTqJeVeyh0SuMAeM7apLN2QcDSGJOELxZ9TA?e=WGLzgA" TargetMode="External"/><Relationship Id="rId325" Type="http://schemas.openxmlformats.org/officeDocument/2006/relationships/hyperlink" Target="https://ieeg-my.sharepoint.com/:b:/g/personal/transparencia_ieeg_org_mx/IQA3e3LZRPNGQbaIoQZTx5xBAfROUhZERh-Ga4_ykySSXyE?e=5ZzVwS" TargetMode="External"/><Relationship Id="rId367" Type="http://schemas.openxmlformats.org/officeDocument/2006/relationships/hyperlink" Target="https://ieeg-my.sharepoint.com/:b:/g/personal/transparencia_ieeg_org_mx/IQCiLuXqK2DOTIrqmQ1UGIOpAWtGYTRf6-v5WfDyPsUeKEA?e=KHCOX7" TargetMode="External"/><Relationship Id="rId171" Type="http://schemas.openxmlformats.org/officeDocument/2006/relationships/hyperlink" Target="https://ieeg-my.sharepoint.com/:b:/g/personal/transparencia_ieeg_org_mx/IQBWnyt9Ux6wRK0CzWAeuWZ9Af7JktSltcBiH8WPyUD0f-g?e=f1oFkO" TargetMode="External"/><Relationship Id="rId227" Type="http://schemas.openxmlformats.org/officeDocument/2006/relationships/hyperlink" Target="https://ieeg-my.sharepoint.com/:b:/g/personal/transparencia_ieeg_org_mx/IQC4IJEA0Q0rQ6zQuxwtqnjSAbzPOMR6aWE_77uEHiPilMc?e=jzqUvZ" TargetMode="External"/><Relationship Id="rId269" Type="http://schemas.openxmlformats.org/officeDocument/2006/relationships/hyperlink" Target="https://ieeg-my.sharepoint.com/:b:/g/personal/transparencia_ieeg_org_mx/IQA66CGBHzY5SqIi3TJlnKp6AXTGn3tPxpYRM7kylMwi0YY?e=dZyhC3" TargetMode="External"/><Relationship Id="rId33" Type="http://schemas.openxmlformats.org/officeDocument/2006/relationships/hyperlink" Target="https://ieeg-my.sharepoint.com/:b:/g/personal/transparencia_ieeg_org_mx/IQDL-YeEQMb6SZch-cE4iYVdAUC7OrlRBwaGLsOpBMvuux0?e=ceVwwK" TargetMode="External"/><Relationship Id="rId129" Type="http://schemas.openxmlformats.org/officeDocument/2006/relationships/hyperlink" Target="https://ieeg-my.sharepoint.com/:b:/g/personal/transparencia_ieeg_org_mx/IQDsznN8okt-Sr78YPLpmXP_Aey-KAYj9BDfDNcO8o4YG98?e=9w4TyD" TargetMode="External"/><Relationship Id="rId280" Type="http://schemas.openxmlformats.org/officeDocument/2006/relationships/hyperlink" Target="https://ieeg-my.sharepoint.com/:b:/g/personal/transparencia_ieeg_org_mx/IQBMtDd38EP-S4YtHIp69vV2ARfgsAp3M__7RwizyKI3JPc?e=TgtJ02" TargetMode="External"/><Relationship Id="rId336" Type="http://schemas.openxmlformats.org/officeDocument/2006/relationships/hyperlink" Target="https://ieeg-my.sharepoint.com/:b:/g/personal/transparencia_ieeg_org_mx/IQAvB3ANSf5RRJEWVKijF9TPAZ3iYQjVxNSJ4nvV_k9Z_UM?e=QPkAeZ" TargetMode="External"/><Relationship Id="rId75" Type="http://schemas.openxmlformats.org/officeDocument/2006/relationships/hyperlink" Target="https://ieeg-my.sharepoint.com/:b:/g/personal/transparencia_ieeg_org_mx/IQAL2rgZCgBTQ53-a--7pWKeAYUDKD14MiYw20DGcOeR6a0?e=9LIC3h" TargetMode="External"/><Relationship Id="rId140" Type="http://schemas.openxmlformats.org/officeDocument/2006/relationships/hyperlink" Target="https://ieeg-my.sharepoint.com/:b:/g/personal/transparencia_ieeg_org_mx/IQCKWzmyy1fsRJO3OkKbJxMEAeEahPpTBFtjAE5QvYfJFVE?e=PfSCag" TargetMode="External"/><Relationship Id="rId182" Type="http://schemas.openxmlformats.org/officeDocument/2006/relationships/hyperlink" Target="https://ieeg-my.sharepoint.com/:b:/g/personal/transparencia_ieeg_org_mx/IQCD5fJt6np4QaQ_KZg7yD1aATMnwvNPsHhkoo3s01xKKlc?e=YLyHFh" TargetMode="External"/><Relationship Id="rId378" Type="http://schemas.openxmlformats.org/officeDocument/2006/relationships/hyperlink" Target="https://ieeg-my.sharepoint.com/:b:/g/personal/transparencia_ieeg_org_mx/IQAtKHOubElmSbG4cMm5GQTrAQVq4CU69Uymwjbs9jylScY?e=asSY3d" TargetMode="External"/><Relationship Id="rId403" Type="http://schemas.openxmlformats.org/officeDocument/2006/relationships/hyperlink" Target="https://ieeg-my.sharepoint.com/:b:/g/personal/transparencia_ieeg_org_mx/IQBzmsqAdF0nS4Mtuh0j4a0IAeJxg_GMfz8me5aI_h3BuQE?e=P28UJe" TargetMode="External"/><Relationship Id="rId6" Type="http://schemas.openxmlformats.org/officeDocument/2006/relationships/hyperlink" Target="https://ieeg-my.sharepoint.com/:b:/g/personal/transparencia_ieeg_org_mx/IQDepbgTn8EiQIt_CSHAgmRAASSDHtpuqVtvmP4-37AMl6s?e=m94dpf" TargetMode="External"/><Relationship Id="rId238" Type="http://schemas.openxmlformats.org/officeDocument/2006/relationships/hyperlink" Target="https://ieeg-my.sharepoint.com/:b:/g/personal/transparencia_ieeg_org_mx/IQCAmJGy6DhaR4OXh0P5tGHWAf2XQIbMvSW1aq-AyTqIvCg?e=Ed3JEp" TargetMode="External"/><Relationship Id="rId291" Type="http://schemas.openxmlformats.org/officeDocument/2006/relationships/hyperlink" Target="https://ieeg-my.sharepoint.com/:b:/g/personal/transparencia_ieeg_org_mx/IQBShEoCFPyXS6pcmlVtg2vCASCKgC37Zoe6uWu89UvkxMc?e=56e3nV" TargetMode="External"/><Relationship Id="rId305" Type="http://schemas.openxmlformats.org/officeDocument/2006/relationships/hyperlink" Target="https://ieeg-my.sharepoint.com/:b:/g/personal/transparencia_ieeg_org_mx/IQD0bZoL8DxmQKGEE0SDPsUHAeJYY2aYuJqOg8RmNKfXOE8?e=1pbRe4" TargetMode="External"/><Relationship Id="rId347" Type="http://schemas.openxmlformats.org/officeDocument/2006/relationships/hyperlink" Target="https://ieeg-my.sharepoint.com/:b:/g/personal/transparencia_ieeg_org_mx/IQCDT9UvAIFWQpXtZomyMw8XAaoFIiaaXoJkvAoFs-IjDaA?e=81e4x8" TargetMode="External"/><Relationship Id="rId44" Type="http://schemas.openxmlformats.org/officeDocument/2006/relationships/hyperlink" Target="https://ieeg-my.sharepoint.com/:b:/g/personal/transparencia_ieeg_org_mx/IQB4WQPGj49ORJrm2r5S16aXAcPZA5-K1szNTPwuBdNq1lM?e=qoLQEE" TargetMode="External"/><Relationship Id="rId86" Type="http://schemas.openxmlformats.org/officeDocument/2006/relationships/hyperlink" Target="https://ieeg-my.sharepoint.com/:b:/g/personal/transparencia_ieeg_org_mx/IQB6DnDlwgFQQ6ud3V1zD09LAenY62hVb6Bj8yXx7yCThzU?e=ijwA6z" TargetMode="External"/><Relationship Id="rId151" Type="http://schemas.openxmlformats.org/officeDocument/2006/relationships/hyperlink" Target="https://ieeg-my.sharepoint.com/:b:/g/personal/transparencia_ieeg_org_mx/IQD780PbR2X8T6MeFl9Tdxc-Aa1zTR_E--yHk67nWnJtBtA?e=hu0BNc" TargetMode="External"/><Relationship Id="rId389" Type="http://schemas.openxmlformats.org/officeDocument/2006/relationships/hyperlink" Target="https://ieeg-my.sharepoint.com/:b:/g/personal/transparencia_ieeg_org_mx/IQAv5wY5Pub7Rq7pULYCqgLrAakXTB7Z6GlET2JY41_Vo-k?e=fBV4NL" TargetMode="External"/><Relationship Id="rId193" Type="http://schemas.openxmlformats.org/officeDocument/2006/relationships/hyperlink" Target="https://ieeg-my.sharepoint.com/:b:/g/personal/transparencia_ieeg_org_mx/IQAmOi2ibqzwRqgYYj7HY2ufAUpDYXTFDiCRWiLFTCdPg9I?e=9Wign4" TargetMode="External"/><Relationship Id="rId207" Type="http://schemas.openxmlformats.org/officeDocument/2006/relationships/hyperlink" Target="https://ieeg-my.sharepoint.com/:b:/g/personal/transparencia_ieeg_org_mx/IQDQvYRr7wy_RLEiYx3Y7E34ASM4HbbiaYI4B948kUTcsus?e=fPwKuP" TargetMode="External"/><Relationship Id="rId249" Type="http://schemas.openxmlformats.org/officeDocument/2006/relationships/hyperlink" Target="https://ieeg-my.sharepoint.com/:b:/g/personal/transparencia_ieeg_org_mx/IQAlrhpPKuY_Tq9KQuIru6xHAVWrJrnx6ofKfKuXRC21pHg?e=8P5F35" TargetMode="External"/><Relationship Id="rId13" Type="http://schemas.openxmlformats.org/officeDocument/2006/relationships/hyperlink" Target="https://ieeg-my.sharepoint.com/:b:/g/personal/transparencia_ieeg_org_mx/IQDDj85KCYRuS7P4AI1EjELvAWVY-mRfz8YtRFYrCBYJVJ4?e=excTBY" TargetMode="External"/><Relationship Id="rId109" Type="http://schemas.openxmlformats.org/officeDocument/2006/relationships/hyperlink" Target="https://ieeg-my.sharepoint.com/:b:/g/personal/transparencia_ieeg_org_mx/IQACVW7LKpcIRKDu8rQWkpa_AQW9CzYyxJDxlHVJyhkrOoY?e=Qxv6i6" TargetMode="External"/><Relationship Id="rId260" Type="http://schemas.openxmlformats.org/officeDocument/2006/relationships/hyperlink" Target="https://ieeg-my.sharepoint.com/:b:/g/personal/transparencia_ieeg_org_mx/IQB4tcXVCFp-SLl6KpuhY1IOAZ38j8IeZzpb4fbZvGro8tI?e=7ABKZM" TargetMode="External"/><Relationship Id="rId316" Type="http://schemas.openxmlformats.org/officeDocument/2006/relationships/hyperlink" Target="https://ieeg-my.sharepoint.com/:b:/g/personal/transparencia_ieeg_org_mx/IQAYjzgrNegURIshXvaA717SAXdxI0cKSv5PxfzhSMoFiCY?e=hPsmwQ" TargetMode="External"/><Relationship Id="rId55" Type="http://schemas.openxmlformats.org/officeDocument/2006/relationships/hyperlink" Target="https://ieeg-my.sharepoint.com/:b:/g/personal/transparencia_ieeg_org_mx/IQAcs_dLMIyPSY83VgNJNzc-Ac5OgErsHspapEK_P0OPiHU?e=iuB89o" TargetMode="External"/><Relationship Id="rId97" Type="http://schemas.openxmlformats.org/officeDocument/2006/relationships/hyperlink" Target="https://ieeg-my.sharepoint.com/:b:/g/personal/transparencia_ieeg_org_mx/IQC3Tp7lkSOoS7Dqev_mxSgrAa8VgBkXeyyJ3xBqIIK4BFQ?e=3ylLZh" TargetMode="External"/><Relationship Id="rId120" Type="http://schemas.openxmlformats.org/officeDocument/2006/relationships/hyperlink" Target="https://ieeg-my.sharepoint.com/:b:/g/personal/transparencia_ieeg_org_mx/IQDPd0LeNJEWTLBLS5OKi2N1AYn_qoq8x57NqhEQD410d2U?e=TMZUUf" TargetMode="External"/><Relationship Id="rId358" Type="http://schemas.openxmlformats.org/officeDocument/2006/relationships/hyperlink" Target="https://ieeg-my.sharepoint.com/:b:/g/personal/transparencia_ieeg_org_mx/IQCxJ6k67NRqRI5s6m3Iye8eAQocyPiNVyZYR85k2yA6lvs?e=CMYTOQ" TargetMode="External"/><Relationship Id="rId162" Type="http://schemas.openxmlformats.org/officeDocument/2006/relationships/hyperlink" Target="https://ieeg-my.sharepoint.com/:b:/g/personal/transparencia_ieeg_org_mx/IQBlHx3e7Lh3Qb-W-_4Ulsr8AT2mQqVbgjE_9Y1gNIaGnb8?e=Um4hsu" TargetMode="External"/><Relationship Id="rId218" Type="http://schemas.openxmlformats.org/officeDocument/2006/relationships/hyperlink" Target="https://ieeg-my.sharepoint.com/:b:/g/personal/transparencia_ieeg_org_mx/IQAh9qfYoXo0T7IpVUrqWNCqAXiYxaNKb4__1YJ3uh3zMBE?e=eiRY3u" TargetMode="External"/><Relationship Id="rId271" Type="http://schemas.openxmlformats.org/officeDocument/2006/relationships/hyperlink" Target="https://ieeg-my.sharepoint.com/:b:/g/personal/transparencia_ieeg_org_mx/IQC5ax5wkYU6Qad9AUYGqg4JAWPeJVHEMGLETnjQDn5bc8c?e=Wc8cWp" TargetMode="External"/><Relationship Id="rId24" Type="http://schemas.openxmlformats.org/officeDocument/2006/relationships/hyperlink" Target="https://ieeg-my.sharepoint.com/:b:/g/personal/transparencia_ieeg_org_mx/IQCuy2UUlAi4SKJYEEat4KU5AYbx--_SS_CDnssebTG72dk?e=WdsRoG" TargetMode="External"/><Relationship Id="rId66" Type="http://schemas.openxmlformats.org/officeDocument/2006/relationships/hyperlink" Target="https://ieeg-my.sharepoint.com/:b:/g/personal/transparencia_ieeg_org_mx/IQBS2cQbcpGTS6N1iYH3NAd8AZSMBw8QjdlLKHacdvdxIqk?e=Qz8QnA" TargetMode="External"/><Relationship Id="rId131" Type="http://schemas.openxmlformats.org/officeDocument/2006/relationships/hyperlink" Target="https://ieeg-my.sharepoint.com/:b:/g/personal/transparencia_ieeg_org_mx/IQBSG-gqIBEhQa8pvZWdM8agAbvfTfIecgyPCRbiLCFWSn4?e=MhiDlY" TargetMode="External"/><Relationship Id="rId327" Type="http://schemas.openxmlformats.org/officeDocument/2006/relationships/hyperlink" Target="https://ieeg-my.sharepoint.com/:b:/g/personal/transparencia_ieeg_org_mx/IQACUEuBDaMWSZoNSHSbjw14AbvlG-qtz9C-TggYCTbgPfc?e=lzBwpa" TargetMode="External"/><Relationship Id="rId369" Type="http://schemas.openxmlformats.org/officeDocument/2006/relationships/hyperlink" Target="https://ieeg-my.sharepoint.com/:b:/g/personal/transparencia_ieeg_org_mx/IQB7hhjyd_YHRbG5XG4ts2OrAeS1MfGEsypYAJWrBiNKMyY?e=O8hFjg" TargetMode="External"/><Relationship Id="rId173" Type="http://schemas.openxmlformats.org/officeDocument/2006/relationships/hyperlink" Target="https://ieeg-my.sharepoint.com/:b:/g/personal/transparencia_ieeg_org_mx/IQDpBl0y8ClhSqlPybg8EAWXAb-K0qXuU58oTgDVVRFhTMI?e=FMgARq" TargetMode="External"/><Relationship Id="rId229" Type="http://schemas.openxmlformats.org/officeDocument/2006/relationships/hyperlink" Target="https://ieeg-my.sharepoint.com/:b:/g/personal/transparencia_ieeg_org_mx/IQCv6_5ShCkJQpifSSS7S0M6AYWLIDIXmskE__yuyOtAh8g?e=9dBXUy" TargetMode="External"/><Relationship Id="rId380" Type="http://schemas.openxmlformats.org/officeDocument/2006/relationships/hyperlink" Target="https://ieeg-my.sharepoint.com/:b:/g/personal/transparencia_ieeg_org_mx/IQAhcvlf9FbyT5cWbtzLCfmnAZ__zrkQw4TGE0vESRqKieo?e=o2eCoL" TargetMode="External"/><Relationship Id="rId240" Type="http://schemas.openxmlformats.org/officeDocument/2006/relationships/hyperlink" Target="https://ieeg-my.sharepoint.com/:b:/g/personal/transparencia_ieeg_org_mx/IQB5U52K2e6kR5oCqYwuU80pAewtpsiPxls8Ld9KPZv9kIg?e=0K1b11" TargetMode="External"/><Relationship Id="rId35" Type="http://schemas.openxmlformats.org/officeDocument/2006/relationships/hyperlink" Target="https://ieeg-my.sharepoint.com/:b:/g/personal/transparencia_ieeg_org_mx/IQDrHPJMf2etT66sJOuRFBEmAe1_dK17xtX872a46FA5Elg?e=J3Mx3x" TargetMode="External"/><Relationship Id="rId77" Type="http://schemas.openxmlformats.org/officeDocument/2006/relationships/hyperlink" Target="https://ieeg-my.sharepoint.com/:b:/g/personal/transparencia_ieeg_org_mx/IQBya9JElI5LQYtBwfK87rB4ARbmlVoI9Cxo71FgWlnxEOw?e=chLJAq" TargetMode="External"/><Relationship Id="rId100" Type="http://schemas.openxmlformats.org/officeDocument/2006/relationships/hyperlink" Target="https://ieeg-my.sharepoint.com/:b:/g/personal/transparencia_ieeg_org_mx/IQCGTdN2TH5-QqjuJVcXdpExAeMkrUrR5cHz1TiyrdmUZb4?e=u3ngUx" TargetMode="External"/><Relationship Id="rId282" Type="http://schemas.openxmlformats.org/officeDocument/2006/relationships/hyperlink" Target="https://ieeg-my.sharepoint.com/:b:/g/personal/transparencia_ieeg_org_mx/IQAyXxNYF6fqRIv6HjHcm39PAQ3hn0wSBBxGghfHMaDt9_Y?e=8bio0T" TargetMode="External"/><Relationship Id="rId338" Type="http://schemas.openxmlformats.org/officeDocument/2006/relationships/hyperlink" Target="https://ieeg-my.sharepoint.com/:b:/g/personal/transparencia_ieeg_org_mx/IQBONFSE8hcxQ6spViMv_bx1AZqFMecDPbDBwWL3v_cFRmo?e=fAg6Jh" TargetMode="External"/><Relationship Id="rId8" Type="http://schemas.openxmlformats.org/officeDocument/2006/relationships/hyperlink" Target="https://ieeg-my.sharepoint.com/:b:/g/personal/transparencia_ieeg_org_mx/IQCwVQQ1hpo4TZZ48iCjQPQtAby6ote1XKhqhsOprBcQ6Y8?e=ywMfeH" TargetMode="External"/><Relationship Id="rId142" Type="http://schemas.openxmlformats.org/officeDocument/2006/relationships/hyperlink" Target="https://ieeg-my.sharepoint.com/:b:/g/personal/transparencia_ieeg_org_mx/IQC7k4Z6ZX71TYFhD_glawywAZRdOrz-xc-4k8NfLLIgAoE?e=qO1mGa" TargetMode="External"/><Relationship Id="rId184" Type="http://schemas.openxmlformats.org/officeDocument/2006/relationships/hyperlink" Target="https://ieeg-my.sharepoint.com/:b:/g/personal/transparencia_ieeg_org_mx/IQA47224cOiET5CNzBr326QaAdtjZrQBDDO4fJM1VDMC_CY?e=tCYrgx" TargetMode="External"/><Relationship Id="rId391" Type="http://schemas.openxmlformats.org/officeDocument/2006/relationships/hyperlink" Target="https://ieeg-my.sharepoint.com/:b:/g/personal/transparencia_ieeg_org_mx/IQA8pGc-HA8mR4ei6vTw_fFYAQ8L3gsLOqE-3PE0zzVj6Bc?e=mKsSBx" TargetMode="External"/><Relationship Id="rId405" Type="http://schemas.openxmlformats.org/officeDocument/2006/relationships/hyperlink" Target="https://ieeg-my.sharepoint.com/:b:/g/personal/transparencia_ieeg_org_mx/IQBJqqa4rXR8QbTEtzjFURgvAVtGvnFmXYCgJZCTIM4wCYE?e=eHFzxA" TargetMode="External"/><Relationship Id="rId251" Type="http://schemas.openxmlformats.org/officeDocument/2006/relationships/hyperlink" Target="https://ieeg-my.sharepoint.com/:b:/g/personal/transparencia_ieeg_org_mx/IQC_R-I5KdtNT4W4nKalA5nkAVP7MOXEh4WRAjqI6tnCJrM?e=2EsG2N" TargetMode="External"/><Relationship Id="rId46" Type="http://schemas.openxmlformats.org/officeDocument/2006/relationships/hyperlink" Target="https://ieeg-my.sharepoint.com/:b:/g/personal/transparencia_ieeg_org_mx/IQBfULvsmNs9SaJl5fBvIxPSAT56jCOriQdN-NhtWV7J3X4?e=5YmJUy" TargetMode="External"/><Relationship Id="rId293" Type="http://schemas.openxmlformats.org/officeDocument/2006/relationships/hyperlink" Target="https://ieeg-my.sharepoint.com/:b:/g/personal/transparencia_ieeg_org_mx/IQC4QBx5ixewTI_IbXFNCShEAUQtZB3K-YwxNbxK9N-5ogI?e=7EwBdN" TargetMode="External"/><Relationship Id="rId307" Type="http://schemas.openxmlformats.org/officeDocument/2006/relationships/hyperlink" Target="https://ieeg-my.sharepoint.com/:b:/g/personal/transparencia_ieeg_org_mx/IQCVCvPpu2tyRp4hly2LQsrIAcpSGhTjwdfvvo3yLDViW_U?e=IibKMe" TargetMode="External"/><Relationship Id="rId349" Type="http://schemas.openxmlformats.org/officeDocument/2006/relationships/hyperlink" Target="https://ieeg-my.sharepoint.com/:b:/g/personal/transparencia_ieeg_org_mx/IQDpi90-Rb4PTJEr9MXwFsfBAQWP5tTTDor1IeD1vTgsavQ?e=hN4d6i" TargetMode="External"/><Relationship Id="rId88" Type="http://schemas.openxmlformats.org/officeDocument/2006/relationships/hyperlink" Target="https://ieeg-my.sharepoint.com/:b:/g/personal/transparencia_ieeg_org_mx/IQAuwfmWpCyRRYoKG4weHYjRAXjqgpx7_GrOJtaXzQS7bJA?e=ddeUmh" TargetMode="External"/><Relationship Id="rId111" Type="http://schemas.openxmlformats.org/officeDocument/2006/relationships/hyperlink" Target="https://ieeg-my.sharepoint.com/:b:/g/personal/transparencia_ieeg_org_mx/IQDCa3UaykhtTKA9eIOsr37DAZhcbfA3xj1UIrHoFTE5r6I?e=9c9ycZ" TargetMode="External"/><Relationship Id="rId153" Type="http://schemas.openxmlformats.org/officeDocument/2006/relationships/hyperlink" Target="https://ieeg-my.sharepoint.com/:b:/g/personal/transparencia_ieeg_org_mx/IQAOjDuiuEJSR6wzwUMpKa7MAR4qvUOAhzwCEVmSzxihWsk?e=dNe8fv" TargetMode="External"/><Relationship Id="rId195" Type="http://schemas.openxmlformats.org/officeDocument/2006/relationships/hyperlink" Target="https://ieeg-my.sharepoint.com/:b:/g/personal/transparencia_ieeg_org_mx/IQC6YeA_sF4kSKt9JvZRInqWAVX5hzG__FhjAxH0g74s4tQ?e=NMGc9h" TargetMode="External"/><Relationship Id="rId209" Type="http://schemas.openxmlformats.org/officeDocument/2006/relationships/hyperlink" Target="https://ieeg-my.sharepoint.com/:b:/g/personal/transparencia_ieeg_org_mx/IQB2oRpQuwBfQJ36DDIBldruARVaVQz1q6dnModr-a8QpUg?e=5cEPFz" TargetMode="External"/><Relationship Id="rId360" Type="http://schemas.openxmlformats.org/officeDocument/2006/relationships/hyperlink" Target="https://ieeg-my.sharepoint.com/:b:/g/personal/transparencia_ieeg_org_mx/IQBoxnyntH42Q5NXK35q2DNrAd21dCO-osoWrH5BbYu0aVU?e=mi7BVf" TargetMode="External"/><Relationship Id="rId220" Type="http://schemas.openxmlformats.org/officeDocument/2006/relationships/hyperlink" Target="https://ieeg-my.sharepoint.com/:b:/g/personal/transparencia_ieeg_org_mx/IQCUTk45VOTMT6ZscGGYXOrFAZ4Ike2o4QOdRpU7sNKSh14?e=QjJAde" TargetMode="External"/><Relationship Id="rId15" Type="http://schemas.openxmlformats.org/officeDocument/2006/relationships/hyperlink" Target="https://ieeg-my.sharepoint.com/:b:/g/personal/transparencia_ieeg_org_mx/IQDIFJzNKUsPTq8CyuFGb6qNAT5ky6tzcsim6VUBN5sR5mA?e=eW0V5y" TargetMode="External"/><Relationship Id="rId57" Type="http://schemas.openxmlformats.org/officeDocument/2006/relationships/hyperlink" Target="https://ieeg-my.sharepoint.com/:b:/g/personal/transparencia_ieeg_org_mx/IQAtWzz-a0xMRIpDGdQ4j0b7AdxmfbUZDz0ijYoOxcUJrfE?e=d4ebd1" TargetMode="External"/><Relationship Id="rId262" Type="http://schemas.openxmlformats.org/officeDocument/2006/relationships/hyperlink" Target="https://ieeg-my.sharepoint.com/:b:/g/personal/transparencia_ieeg_org_mx/IQABKQEGG9hjR57rEVpuyGMXAa_vVkkKwANKsJF6zdGZ82g?e=cd5dfx" TargetMode="External"/><Relationship Id="rId318" Type="http://schemas.openxmlformats.org/officeDocument/2006/relationships/hyperlink" Target="https://ieeg-my.sharepoint.com/:b:/g/personal/transparencia_ieeg_org_mx/IQBlauafk6elSZ5ME5kk6GXKAd2LJSJL5tIqo6Bm8fWJ-ew?e=80yBdg" TargetMode="External"/><Relationship Id="rId99" Type="http://schemas.openxmlformats.org/officeDocument/2006/relationships/hyperlink" Target="https://ieeg-my.sharepoint.com/:b:/g/personal/transparencia_ieeg_org_mx/IQDds_A_g_kcTZBFHFcLTfY8AfpQGW6PZIuzpnkdxjPATD8?e=BgCw6z" TargetMode="External"/><Relationship Id="rId122" Type="http://schemas.openxmlformats.org/officeDocument/2006/relationships/hyperlink" Target="https://ieeg-my.sharepoint.com/:b:/g/personal/transparencia_ieeg_org_mx/IQDYSwlqUOIoT7yNN7y_x-MCAcxuvgfchUfqvRz0i47Y6bU?e=gd64vw" TargetMode="External"/><Relationship Id="rId164" Type="http://schemas.openxmlformats.org/officeDocument/2006/relationships/hyperlink" Target="https://ieeg-my.sharepoint.com/:b:/g/personal/transparencia_ieeg_org_mx/IQDEhIQer27hTb1YItsJciRTAWBkz9MjELiVWgdG4eH-AlQ?e=d0rh34" TargetMode="External"/><Relationship Id="rId371" Type="http://schemas.openxmlformats.org/officeDocument/2006/relationships/hyperlink" Target="https://ieeg-my.sharepoint.com/:b:/g/personal/transparencia_ieeg_org_mx/IQCEpgLLqTiVS6zDUtnHVaHhAbHVR7F-HTZwQiNrYUk0DRM?e=rZt3pP" TargetMode="External"/><Relationship Id="rId26" Type="http://schemas.openxmlformats.org/officeDocument/2006/relationships/hyperlink" Target="https://ieeg-my.sharepoint.com/:b:/g/personal/transparencia_ieeg_org_mx/IQBwrE9pMNVvQZV2pUIPQ2j_AQECk8725CqNFBhch6T5xlA?e=r6SCNA" TargetMode="External"/><Relationship Id="rId231" Type="http://schemas.openxmlformats.org/officeDocument/2006/relationships/hyperlink" Target="https://ieeg-my.sharepoint.com/:b:/g/personal/transparencia_ieeg_org_mx/IQCtFdODmJ7jRbGdnWbkgvCPAf1CbtRguUjFADfsqdwae2E?e=Kp904Z" TargetMode="External"/><Relationship Id="rId273" Type="http://schemas.openxmlformats.org/officeDocument/2006/relationships/hyperlink" Target="https://ieeg-my.sharepoint.com/:b:/g/personal/transparencia_ieeg_org_mx/IQCgPH3kG_jSSavzO4qDaVkxASl2nSWsASwbtflA8EQCC6Y?e=wxCnCA" TargetMode="External"/><Relationship Id="rId329" Type="http://schemas.openxmlformats.org/officeDocument/2006/relationships/hyperlink" Target="https://ieeg-my.sharepoint.com/:b:/g/personal/transparencia_ieeg_org_mx/IQDy-c7xd4anRJOnwjdOteihAb0u0W_zJBt7qY9w4FBShxw?e=3rbFxc" TargetMode="External"/><Relationship Id="rId68" Type="http://schemas.openxmlformats.org/officeDocument/2006/relationships/hyperlink" Target="https://ieeg-my.sharepoint.com/:b:/g/personal/transparencia_ieeg_org_mx/IQBpj_GxLcn4QaZFF9rlx9F1AeviSJgC5kA4Xxf9aZU_jg8?e=zIaUtD" TargetMode="External"/><Relationship Id="rId133" Type="http://schemas.openxmlformats.org/officeDocument/2006/relationships/hyperlink" Target="https://ieeg-my.sharepoint.com/:b:/g/personal/transparencia_ieeg_org_mx/IQBdYA9B1Y_hTo1X5uto37fdATXOpySwHVTiwlmqEkd748Y?e=WwTNoR" TargetMode="External"/><Relationship Id="rId175" Type="http://schemas.openxmlformats.org/officeDocument/2006/relationships/hyperlink" Target="https://ieeg-my.sharepoint.com/:b:/g/personal/transparencia_ieeg_org_mx/IQCAPsfWiNT9TJoTu35bEQSPASd4K6SzkNmzrf7Zo8ZOSZA?e=7CPINJ" TargetMode="External"/><Relationship Id="rId340" Type="http://schemas.openxmlformats.org/officeDocument/2006/relationships/hyperlink" Target="https://ieeg-my.sharepoint.com/:b:/g/personal/transparencia_ieeg_org_mx/IQAYS22asR0qR7ZHvtd1hBv6AWnnkZbtZeICyQsLR7_Oquk?e=09dFKf" TargetMode="External"/><Relationship Id="rId200" Type="http://schemas.openxmlformats.org/officeDocument/2006/relationships/hyperlink" Target="https://ieeg-my.sharepoint.com/:b:/g/personal/transparencia_ieeg_org_mx/IQD30BlPuWulT6-cHuMtKLEjAQai0bm0F-f7fX7rTxU1wxE?e=4To9DZ" TargetMode="External"/><Relationship Id="rId382" Type="http://schemas.openxmlformats.org/officeDocument/2006/relationships/hyperlink" Target="https://ieeg-my.sharepoint.com/:b:/g/personal/transparencia_ieeg_org_mx/IQBhqDvAHbIzQ6zTsB6c6KSQAb9UVFySRvLLNURk8Aw4dzA?e=0p1HMW" TargetMode="External"/><Relationship Id="rId242" Type="http://schemas.openxmlformats.org/officeDocument/2006/relationships/hyperlink" Target="https://ieeg-my.sharepoint.com/:b:/g/personal/transparencia_ieeg_org_mx/IQDoxGe_-mp5S78TJMVSRujSAeBnTyxBjzCCUQCIpaFlCWY?e=Wbbe4n" TargetMode="External"/><Relationship Id="rId284" Type="http://schemas.openxmlformats.org/officeDocument/2006/relationships/hyperlink" Target="https://ieeg-my.sharepoint.com/:b:/g/personal/transparencia_ieeg_org_mx/IQAaHjNkk7qVR4Ejs7kalgIsAS_uG0l0yjA1zp5xXPfUe1s?e=icM8C2" TargetMode="External"/><Relationship Id="rId37" Type="http://schemas.openxmlformats.org/officeDocument/2006/relationships/hyperlink" Target="https://ieeg-my.sharepoint.com/:b:/g/personal/transparencia_ieeg_org_mx/IQAn5MtUrHaZQbeoJXlstNA-AWl-lswbMqgEVupQFYAiVOs?e=Rx4bpB" TargetMode="External"/><Relationship Id="rId79" Type="http://schemas.openxmlformats.org/officeDocument/2006/relationships/hyperlink" Target="https://ieeg-my.sharepoint.com/:b:/g/personal/transparencia_ieeg_org_mx/IQDhpqd_03EkR64pRLp20FCpAbFFNS7HqU6RA0aXgLehAyE?e=C5L89q" TargetMode="External"/><Relationship Id="rId102" Type="http://schemas.openxmlformats.org/officeDocument/2006/relationships/hyperlink" Target="https://ieeg-my.sharepoint.com/:b:/g/personal/transparencia_ieeg_org_mx/IQD5w7NZa3aaS4tO3PEaoRoiAbTzOmF4w9pSUVr4UX6u3wE?e=fimj76" TargetMode="External"/><Relationship Id="rId144" Type="http://schemas.openxmlformats.org/officeDocument/2006/relationships/hyperlink" Target="https://ieeg-my.sharepoint.com/:b:/g/personal/transparencia_ieeg_org_mx/IQB810Orq15IQ4MPllmGygsMAadMNSXkytxgCNlMnjLWXmw?e=70mlMQ" TargetMode="External"/><Relationship Id="rId90" Type="http://schemas.openxmlformats.org/officeDocument/2006/relationships/hyperlink" Target="https://ieeg-my.sharepoint.com/:b:/g/personal/transparencia_ieeg_org_mx/IQCIKsceadrsSb1KMOgXvX6oAag0BMikBVq1NgzUzRrH3fg?e=ORTacI" TargetMode="External"/><Relationship Id="rId186" Type="http://schemas.openxmlformats.org/officeDocument/2006/relationships/hyperlink" Target="https://ieeg-my.sharepoint.com/:b:/g/personal/transparencia_ieeg_org_mx/IQBjXxubEJBXRazqlyh8OlJOATrWrj5oQeksQE1YsQHOLRo?e=aYkfNz" TargetMode="External"/><Relationship Id="rId351" Type="http://schemas.openxmlformats.org/officeDocument/2006/relationships/hyperlink" Target="https://ieeg-my.sharepoint.com/:b:/g/personal/transparencia_ieeg_org_mx/IQCQDJHkq4W2RIJkF0gA7YF5AR4MRskah5x4tjW-8xDf9Bk?e=YYcz73" TargetMode="External"/><Relationship Id="rId393" Type="http://schemas.openxmlformats.org/officeDocument/2006/relationships/hyperlink" Target="https://ieeg-my.sharepoint.com/:b:/g/personal/transparencia_ieeg_org_mx/IQDIa8-fTeM_RbFn6Yo-VeSgAQB5WcGlPtrGcY_9WKyu5wI?e=ww1qg6" TargetMode="External"/><Relationship Id="rId407" Type="http://schemas.openxmlformats.org/officeDocument/2006/relationships/hyperlink" Target="https://ieeg-my.sharepoint.com/:b:/g/personal/transparencia_ieeg_org_mx/IQBUDhas-32lS5MIFZ0Z1KEZATlGZ-Axf14NCgQXos3Ymk8?e=9NnGI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415"/>
  <sheetViews>
    <sheetView tabSelected="1" topLeftCell="AC91" workbookViewId="0">
      <selection activeCell="AE101" sqref="AE10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13" t="s">
        <v>1</v>
      </c>
      <c r="B2" s="14"/>
      <c r="C2" s="14"/>
      <c r="D2" s="13" t="s">
        <v>2</v>
      </c>
      <c r="E2" s="14"/>
      <c r="F2" s="14"/>
      <c r="G2" s="13" t="s">
        <v>3</v>
      </c>
      <c r="H2" s="14"/>
      <c r="I2" s="14"/>
    </row>
    <row r="3" spans="1:36" x14ac:dyDescent="0.25">
      <c r="A3" s="15" t="s">
        <v>4</v>
      </c>
      <c r="B3" s="14"/>
      <c r="C3" s="14"/>
      <c r="D3" s="15" t="s">
        <v>5</v>
      </c>
      <c r="E3" s="14"/>
      <c r="F3" s="14"/>
      <c r="G3" s="15" t="s">
        <v>6</v>
      </c>
      <c r="H3" s="14"/>
      <c r="I3" s="14"/>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3" t="s">
        <v>53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s="3">
        <v>2026</v>
      </c>
      <c r="B8" s="4">
        <v>46113</v>
      </c>
      <c r="C8" s="4">
        <v>46203</v>
      </c>
      <c r="D8" s="3" t="s">
        <v>91</v>
      </c>
      <c r="E8" s="3" t="s">
        <v>117</v>
      </c>
      <c r="F8" s="3" t="s">
        <v>118</v>
      </c>
      <c r="G8" s="3" t="s">
        <v>118</v>
      </c>
      <c r="H8" s="3" t="s">
        <v>119</v>
      </c>
      <c r="I8" s="3" t="s">
        <v>120</v>
      </c>
      <c r="J8" s="3" t="s">
        <v>121</v>
      </c>
      <c r="K8" s="3" t="s">
        <v>122</v>
      </c>
      <c r="L8" s="3" t="s">
        <v>101</v>
      </c>
      <c r="M8" s="3" t="s">
        <v>104</v>
      </c>
      <c r="N8" s="3" t="s">
        <v>123</v>
      </c>
      <c r="O8" s="3" t="s">
        <v>106</v>
      </c>
      <c r="P8" s="5">
        <v>0</v>
      </c>
      <c r="Q8" s="6">
        <v>102</v>
      </c>
      <c r="R8" s="3" t="s">
        <v>124</v>
      </c>
      <c r="S8" s="3" t="s">
        <v>125</v>
      </c>
      <c r="T8" s="3" t="s">
        <v>125</v>
      </c>
      <c r="U8" s="3" t="s">
        <v>124</v>
      </c>
      <c r="V8" s="3" t="s">
        <v>125</v>
      </c>
      <c r="W8" s="3" t="s">
        <v>126</v>
      </c>
      <c r="X8" s="3" t="s">
        <v>123</v>
      </c>
      <c r="Y8" s="4">
        <v>46094</v>
      </c>
      <c r="Z8" s="4">
        <v>46094</v>
      </c>
      <c r="AA8" s="3">
        <v>1</v>
      </c>
      <c r="AB8" s="6">
        <v>102</v>
      </c>
      <c r="AC8" s="3">
        <v>0</v>
      </c>
      <c r="AD8" s="4">
        <v>46101</v>
      </c>
      <c r="AE8" s="19"/>
      <c r="AF8" s="3">
        <v>1</v>
      </c>
      <c r="AG8" s="7" t="s">
        <v>127</v>
      </c>
      <c r="AH8" s="3" t="s">
        <v>119</v>
      </c>
      <c r="AI8" s="4">
        <v>46204</v>
      </c>
      <c r="AJ8" s="8" t="s">
        <v>806</v>
      </c>
    </row>
    <row r="9" spans="1:36" x14ac:dyDescent="0.25">
      <c r="A9" s="3">
        <v>2026</v>
      </c>
      <c r="B9" s="4">
        <v>46113</v>
      </c>
      <c r="C9" s="4">
        <v>46203</v>
      </c>
      <c r="D9" s="3" t="s">
        <v>91</v>
      </c>
      <c r="E9" s="3" t="s">
        <v>117</v>
      </c>
      <c r="F9" s="3" t="s">
        <v>128</v>
      </c>
      <c r="G9" s="3" t="s">
        <v>129</v>
      </c>
      <c r="H9" s="3" t="s">
        <v>119</v>
      </c>
      <c r="I9" s="3" t="s">
        <v>130</v>
      </c>
      <c r="J9" s="3" t="s">
        <v>131</v>
      </c>
      <c r="K9" s="3"/>
      <c r="L9" s="3" t="s">
        <v>101</v>
      </c>
      <c r="M9" s="3" t="s">
        <v>104</v>
      </c>
      <c r="N9" s="3" t="s">
        <v>132</v>
      </c>
      <c r="O9" s="3" t="s">
        <v>106</v>
      </c>
      <c r="P9" s="9">
        <v>0</v>
      </c>
      <c r="Q9" s="10">
        <v>108</v>
      </c>
      <c r="R9" s="3" t="s">
        <v>124</v>
      </c>
      <c r="S9" s="3" t="s">
        <v>125</v>
      </c>
      <c r="T9" s="3" t="s">
        <v>125</v>
      </c>
      <c r="U9" s="3" t="s">
        <v>124</v>
      </c>
      <c r="V9" s="3" t="s">
        <v>125</v>
      </c>
      <c r="W9" s="3" t="s">
        <v>133</v>
      </c>
      <c r="X9" s="3" t="s">
        <v>132</v>
      </c>
      <c r="Y9" s="11">
        <v>46085</v>
      </c>
      <c r="Z9" s="11">
        <v>46085</v>
      </c>
      <c r="AA9" s="3">
        <v>2</v>
      </c>
      <c r="AB9" s="6">
        <v>181</v>
      </c>
      <c r="AC9">
        <v>0</v>
      </c>
      <c r="AD9" s="11">
        <v>46091</v>
      </c>
      <c r="AE9" s="19"/>
      <c r="AF9" s="3">
        <v>2</v>
      </c>
      <c r="AG9" s="7" t="s">
        <v>127</v>
      </c>
      <c r="AH9" s="3" t="s">
        <v>119</v>
      </c>
      <c r="AI9" s="4">
        <v>46204</v>
      </c>
      <c r="AJ9" s="8" t="s">
        <v>806</v>
      </c>
    </row>
    <row r="10" spans="1:36" x14ac:dyDescent="0.25">
      <c r="A10" s="3">
        <v>2026</v>
      </c>
      <c r="B10" s="4">
        <v>46113</v>
      </c>
      <c r="C10" s="4">
        <v>46203</v>
      </c>
      <c r="D10" s="3" t="s">
        <v>91</v>
      </c>
      <c r="E10" t="s">
        <v>134</v>
      </c>
      <c r="F10" t="s">
        <v>135</v>
      </c>
      <c r="G10" t="s">
        <v>136</v>
      </c>
      <c r="H10" t="s">
        <v>135</v>
      </c>
      <c r="I10" t="s">
        <v>137</v>
      </c>
      <c r="J10" t="s">
        <v>138</v>
      </c>
      <c r="K10" t="s">
        <v>139</v>
      </c>
      <c r="L10" t="s">
        <v>102</v>
      </c>
      <c r="M10" s="3" t="s">
        <v>104</v>
      </c>
      <c r="N10" s="3" t="s">
        <v>140</v>
      </c>
      <c r="O10" s="3" t="s">
        <v>106</v>
      </c>
      <c r="P10" s="9">
        <v>0</v>
      </c>
      <c r="Q10" s="10">
        <v>152</v>
      </c>
      <c r="R10" s="3" t="s">
        <v>124</v>
      </c>
      <c r="S10" s="3" t="s">
        <v>125</v>
      </c>
      <c r="T10" s="3" t="s">
        <v>125</v>
      </c>
      <c r="U10" s="3" t="s">
        <v>124</v>
      </c>
      <c r="V10" s="3" t="s">
        <v>125</v>
      </c>
      <c r="W10" s="3" t="s">
        <v>133</v>
      </c>
      <c r="X10" s="3" t="s">
        <v>140</v>
      </c>
      <c r="Y10" s="11">
        <v>46093</v>
      </c>
      <c r="Z10" s="11">
        <v>46093</v>
      </c>
      <c r="AA10" s="3">
        <v>3</v>
      </c>
      <c r="AB10" s="6">
        <v>152</v>
      </c>
      <c r="AC10">
        <v>0</v>
      </c>
      <c r="AD10" s="11">
        <v>46098</v>
      </c>
      <c r="AE10" s="19"/>
      <c r="AF10" s="3">
        <v>3</v>
      </c>
      <c r="AG10" s="7" t="s">
        <v>127</v>
      </c>
      <c r="AH10" s="3" t="s">
        <v>119</v>
      </c>
      <c r="AI10" s="4">
        <v>46204</v>
      </c>
      <c r="AJ10" s="8" t="s">
        <v>806</v>
      </c>
    </row>
    <row r="11" spans="1:36" x14ac:dyDescent="0.25">
      <c r="A11" s="3">
        <v>2026</v>
      </c>
      <c r="B11" s="4">
        <v>46113</v>
      </c>
      <c r="C11" s="4">
        <v>46203</v>
      </c>
      <c r="D11" s="3" t="s">
        <v>91</v>
      </c>
      <c r="E11" t="s">
        <v>117</v>
      </c>
      <c r="F11" t="s">
        <v>141</v>
      </c>
      <c r="G11" t="s">
        <v>141</v>
      </c>
      <c r="H11" t="s">
        <v>142</v>
      </c>
      <c r="I11" t="s">
        <v>143</v>
      </c>
      <c r="J11" t="s">
        <v>144</v>
      </c>
      <c r="K11" t="s">
        <v>145</v>
      </c>
      <c r="L11" s="3" t="s">
        <v>101</v>
      </c>
      <c r="M11" s="3" t="s">
        <v>104</v>
      </c>
      <c r="N11" s="3" t="s">
        <v>146</v>
      </c>
      <c r="O11" s="3" t="s">
        <v>106</v>
      </c>
      <c r="P11" s="9">
        <v>0</v>
      </c>
      <c r="Q11" s="10">
        <v>92</v>
      </c>
      <c r="R11" s="3" t="s">
        <v>124</v>
      </c>
      <c r="S11" s="3" t="s">
        <v>125</v>
      </c>
      <c r="T11" s="3" t="s">
        <v>125</v>
      </c>
      <c r="U11" s="3" t="s">
        <v>124</v>
      </c>
      <c r="V11" s="3" t="s">
        <v>125</v>
      </c>
      <c r="W11" s="3" t="s">
        <v>147</v>
      </c>
      <c r="X11" s="3" t="s">
        <v>146</v>
      </c>
      <c r="Y11" s="11">
        <v>46073</v>
      </c>
      <c r="Z11" s="11">
        <v>46073</v>
      </c>
      <c r="AA11" s="3">
        <v>4</v>
      </c>
      <c r="AB11" s="6">
        <v>92</v>
      </c>
      <c r="AC11">
        <v>0</v>
      </c>
      <c r="AD11" s="11">
        <v>46092</v>
      </c>
      <c r="AE11" s="19"/>
      <c r="AF11" s="3">
        <v>4</v>
      </c>
      <c r="AG11" s="7" t="s">
        <v>127</v>
      </c>
      <c r="AH11" s="3" t="s">
        <v>119</v>
      </c>
      <c r="AI11" s="4">
        <v>46204</v>
      </c>
      <c r="AJ11" s="8" t="s">
        <v>806</v>
      </c>
    </row>
    <row r="12" spans="1:36" x14ac:dyDescent="0.25">
      <c r="A12" s="3">
        <v>2026</v>
      </c>
      <c r="B12" s="4">
        <v>46113</v>
      </c>
      <c r="C12" s="4">
        <v>46203</v>
      </c>
      <c r="D12" s="3" t="s">
        <v>91</v>
      </c>
      <c r="E12" t="s">
        <v>117</v>
      </c>
      <c r="F12" t="s">
        <v>118</v>
      </c>
      <c r="G12" t="s">
        <v>118</v>
      </c>
      <c r="H12" t="s">
        <v>119</v>
      </c>
      <c r="I12" t="s">
        <v>148</v>
      </c>
      <c r="J12" t="s">
        <v>149</v>
      </c>
      <c r="K12" t="s">
        <v>139</v>
      </c>
      <c r="L12" s="3" t="s">
        <v>101</v>
      </c>
      <c r="M12" s="3" t="s">
        <v>104</v>
      </c>
      <c r="N12" s="3" t="s">
        <v>150</v>
      </c>
      <c r="O12" s="3" t="s">
        <v>106</v>
      </c>
      <c r="P12" s="9">
        <v>0</v>
      </c>
      <c r="Q12" s="10">
        <v>543</v>
      </c>
      <c r="R12" s="3" t="s">
        <v>124</v>
      </c>
      <c r="S12" s="3" t="s">
        <v>125</v>
      </c>
      <c r="T12" s="3" t="s">
        <v>125</v>
      </c>
      <c r="U12" s="3" t="s">
        <v>124</v>
      </c>
      <c r="V12" s="3" t="s">
        <v>125</v>
      </c>
      <c r="W12" s="3" t="s">
        <v>151</v>
      </c>
      <c r="X12" s="3" t="s">
        <v>150</v>
      </c>
      <c r="Y12" s="11">
        <v>46092</v>
      </c>
      <c r="Z12" s="11">
        <v>46094</v>
      </c>
      <c r="AA12" s="3">
        <v>5</v>
      </c>
      <c r="AB12" s="6">
        <v>543</v>
      </c>
      <c r="AC12">
        <v>0</v>
      </c>
      <c r="AD12" s="11">
        <v>46098</v>
      </c>
      <c r="AE12" s="17" t="str">
        <f>HYPERLINK("https://ieeg-my.sharepoint.com/:b:/g/personal/transparencia_ieeg_org_mx/IQCnaCEh707ZSIhExcTVca3hARmJ95Mj7ju33flE7LdEe28?e=kbMS4i")</f>
        <v>https://ieeg-my.sharepoint.com/:b:/g/personal/transparencia_ieeg_org_mx/IQCnaCEh707ZSIhExcTVca3hARmJ95Mj7ju33flE7LdEe28?e=kbMS4i</v>
      </c>
      <c r="AF12" s="3">
        <v>5</v>
      </c>
      <c r="AG12" s="7" t="s">
        <v>127</v>
      </c>
      <c r="AH12" s="3" t="s">
        <v>119</v>
      </c>
      <c r="AI12" s="4">
        <v>46204</v>
      </c>
      <c r="AJ12" s="8" t="s">
        <v>806</v>
      </c>
    </row>
    <row r="13" spans="1:36" x14ac:dyDescent="0.25">
      <c r="A13" s="3">
        <v>2026</v>
      </c>
      <c r="B13" s="4">
        <v>46113</v>
      </c>
      <c r="C13" s="4">
        <v>46203</v>
      </c>
      <c r="D13" s="3" t="s">
        <v>91</v>
      </c>
      <c r="E13" t="s">
        <v>117</v>
      </c>
      <c r="F13" t="s">
        <v>118</v>
      </c>
      <c r="G13" t="s">
        <v>118</v>
      </c>
      <c r="H13" t="s">
        <v>119</v>
      </c>
      <c r="I13" t="s">
        <v>120</v>
      </c>
      <c r="J13" t="s">
        <v>121</v>
      </c>
      <c r="K13" t="s">
        <v>122</v>
      </c>
      <c r="L13" s="3" t="s">
        <v>101</v>
      </c>
      <c r="M13" s="3" t="s">
        <v>104</v>
      </c>
      <c r="N13" s="3" t="s">
        <v>152</v>
      </c>
      <c r="O13" s="3" t="s">
        <v>106</v>
      </c>
      <c r="P13" s="9">
        <v>0</v>
      </c>
      <c r="Q13" s="10">
        <v>181</v>
      </c>
      <c r="R13" s="3" t="s">
        <v>124</v>
      </c>
      <c r="S13" s="3" t="s">
        <v>125</v>
      </c>
      <c r="T13" s="3" t="s">
        <v>125</v>
      </c>
      <c r="U13" s="3" t="s">
        <v>124</v>
      </c>
      <c r="V13" s="3" t="s">
        <v>125</v>
      </c>
      <c r="W13" s="3" t="s">
        <v>153</v>
      </c>
      <c r="X13" s="3" t="s">
        <v>152</v>
      </c>
      <c r="Y13" s="11">
        <v>46101</v>
      </c>
      <c r="Z13" s="11">
        <v>46101</v>
      </c>
      <c r="AA13" s="3">
        <v>6</v>
      </c>
      <c r="AB13" s="6">
        <v>181</v>
      </c>
      <c r="AC13">
        <v>0</v>
      </c>
      <c r="AD13" s="11">
        <v>46104</v>
      </c>
      <c r="AE13" s="17" t="str">
        <f>HYPERLINK("https://ieeg-my.sharepoint.com/:b:/g/personal/transparencia_ieeg_org_mx/IQDCqVcOvIG8Ta-oLVkwQT_aAd0tC4LHJLuFQYfD4AwKdr4?e=KOAaTv")</f>
        <v>https://ieeg-my.sharepoint.com/:b:/g/personal/transparencia_ieeg_org_mx/IQDCqVcOvIG8Ta-oLVkwQT_aAd0tC4LHJLuFQYfD4AwKdr4?e=KOAaTv</v>
      </c>
      <c r="AF13" s="3">
        <v>6</v>
      </c>
      <c r="AG13" s="7" t="s">
        <v>127</v>
      </c>
      <c r="AH13" s="3" t="s">
        <v>119</v>
      </c>
      <c r="AI13" s="4">
        <v>46204</v>
      </c>
      <c r="AJ13" s="8" t="s">
        <v>806</v>
      </c>
    </row>
    <row r="14" spans="1:36" x14ac:dyDescent="0.25">
      <c r="A14" s="3">
        <v>2026</v>
      </c>
      <c r="B14" s="4">
        <v>46113</v>
      </c>
      <c r="C14" s="4">
        <v>46203</v>
      </c>
      <c r="D14" s="3" t="s">
        <v>91</v>
      </c>
      <c r="E14" t="s">
        <v>117</v>
      </c>
      <c r="F14" t="s">
        <v>118</v>
      </c>
      <c r="G14" t="s">
        <v>118</v>
      </c>
      <c r="H14" t="s">
        <v>119</v>
      </c>
      <c r="I14" t="s">
        <v>154</v>
      </c>
      <c r="J14" t="s">
        <v>155</v>
      </c>
      <c r="K14" t="s">
        <v>156</v>
      </c>
      <c r="L14" s="3" t="s">
        <v>101</v>
      </c>
      <c r="M14" s="3" t="s">
        <v>104</v>
      </c>
      <c r="N14" s="3" t="s">
        <v>157</v>
      </c>
      <c r="O14" s="3" t="s">
        <v>106</v>
      </c>
      <c r="P14" s="9">
        <v>0</v>
      </c>
      <c r="Q14" s="10">
        <v>181</v>
      </c>
      <c r="R14" s="3" t="s">
        <v>124</v>
      </c>
      <c r="S14" s="3" t="s">
        <v>125</v>
      </c>
      <c r="T14" s="3" t="s">
        <v>125</v>
      </c>
      <c r="U14" s="3" t="s">
        <v>124</v>
      </c>
      <c r="V14" s="3" t="s">
        <v>125</v>
      </c>
      <c r="W14" s="3" t="s">
        <v>126</v>
      </c>
      <c r="X14" s="3" t="s">
        <v>157</v>
      </c>
      <c r="Y14" s="11">
        <v>46100</v>
      </c>
      <c r="Z14" s="11">
        <v>46100</v>
      </c>
      <c r="AA14" s="3">
        <v>7</v>
      </c>
      <c r="AB14" s="6">
        <v>181</v>
      </c>
      <c r="AC14">
        <v>0</v>
      </c>
      <c r="AD14" s="11">
        <v>46101</v>
      </c>
      <c r="AE14" s="17" t="str">
        <f>HYPERLINK("https://ieeg-my.sharepoint.com/:b:/g/personal/transparencia_ieeg_org_mx/IQCxAX0fP9A7QqNe2BCiE29_AZOFem_hn4oYjq7uPziOgQk?e=bisnrr")</f>
        <v>https://ieeg-my.sharepoint.com/:b:/g/personal/transparencia_ieeg_org_mx/IQCxAX0fP9A7QqNe2BCiE29_AZOFem_hn4oYjq7uPziOgQk?e=bisnrr</v>
      </c>
      <c r="AF14" s="3">
        <v>7</v>
      </c>
      <c r="AG14" s="7" t="s">
        <v>127</v>
      </c>
      <c r="AH14" s="3" t="s">
        <v>119</v>
      </c>
      <c r="AI14" s="4">
        <v>46204</v>
      </c>
      <c r="AJ14" s="8" t="s">
        <v>806</v>
      </c>
    </row>
    <row r="15" spans="1:36" x14ac:dyDescent="0.25">
      <c r="A15" s="3">
        <v>2026</v>
      </c>
      <c r="B15" s="4">
        <v>46113</v>
      </c>
      <c r="C15" s="4">
        <v>46203</v>
      </c>
      <c r="D15" s="3" t="s">
        <v>91</v>
      </c>
      <c r="E15" t="s">
        <v>117</v>
      </c>
      <c r="F15" t="s">
        <v>118</v>
      </c>
      <c r="G15" t="s">
        <v>118</v>
      </c>
      <c r="H15" t="s">
        <v>119</v>
      </c>
      <c r="I15" t="s">
        <v>158</v>
      </c>
      <c r="J15" t="s">
        <v>159</v>
      </c>
      <c r="K15" t="s">
        <v>139</v>
      </c>
      <c r="L15" s="3" t="s">
        <v>101</v>
      </c>
      <c r="M15" s="3" t="s">
        <v>104</v>
      </c>
      <c r="N15" s="3" t="s">
        <v>157</v>
      </c>
      <c r="O15" s="3" t="s">
        <v>106</v>
      </c>
      <c r="P15" s="9">
        <v>0</v>
      </c>
      <c r="Q15" s="10">
        <v>181</v>
      </c>
      <c r="R15" s="3" t="s">
        <v>124</v>
      </c>
      <c r="S15" s="3" t="s">
        <v>125</v>
      </c>
      <c r="T15" s="3" t="s">
        <v>125</v>
      </c>
      <c r="U15" s="3" t="s">
        <v>124</v>
      </c>
      <c r="V15" s="3" t="s">
        <v>125</v>
      </c>
      <c r="W15" s="3" t="s">
        <v>160</v>
      </c>
      <c r="X15" s="3" t="s">
        <v>157</v>
      </c>
      <c r="Y15" s="11">
        <v>46098</v>
      </c>
      <c r="Z15" s="11">
        <v>46098</v>
      </c>
      <c r="AA15" s="3">
        <v>8</v>
      </c>
      <c r="AB15" s="6">
        <v>181</v>
      </c>
      <c r="AC15">
        <v>0</v>
      </c>
      <c r="AD15" s="11">
        <v>46099</v>
      </c>
      <c r="AE15" s="17" t="str">
        <f>HYPERLINK("https://ieeg-my.sharepoint.com/:b:/g/personal/transparencia_ieeg_org_mx/IQAzGMa-r2AASYUvOTrT3oykAQB9ynxLWT32XHdfV5VCInk?e=JiHDKM")</f>
        <v>https://ieeg-my.sharepoint.com/:b:/g/personal/transparencia_ieeg_org_mx/IQAzGMa-r2AASYUvOTrT3oykAQB9ynxLWT32XHdfV5VCInk?e=JiHDKM</v>
      </c>
      <c r="AF15" s="3">
        <v>8</v>
      </c>
      <c r="AG15" s="7" t="s">
        <v>127</v>
      </c>
      <c r="AH15" s="3" t="s">
        <v>119</v>
      </c>
      <c r="AI15" s="4">
        <v>46204</v>
      </c>
      <c r="AJ15" s="8" t="s">
        <v>806</v>
      </c>
    </row>
    <row r="16" spans="1:36" x14ac:dyDescent="0.25">
      <c r="A16" s="3">
        <v>2026</v>
      </c>
      <c r="B16" s="4">
        <v>46113</v>
      </c>
      <c r="C16" s="4">
        <v>46203</v>
      </c>
      <c r="D16" s="3" t="s">
        <v>91</v>
      </c>
      <c r="E16" t="s">
        <v>117</v>
      </c>
      <c r="F16" t="s">
        <v>118</v>
      </c>
      <c r="G16" t="s">
        <v>118</v>
      </c>
      <c r="H16" t="s">
        <v>119</v>
      </c>
      <c r="I16" t="s">
        <v>120</v>
      </c>
      <c r="J16" t="s">
        <v>121</v>
      </c>
      <c r="K16" t="s">
        <v>122</v>
      </c>
      <c r="L16" s="3" t="s">
        <v>101</v>
      </c>
      <c r="M16" s="3" t="s">
        <v>104</v>
      </c>
      <c r="N16" s="3" t="s">
        <v>161</v>
      </c>
      <c r="O16" s="3" t="s">
        <v>106</v>
      </c>
      <c r="P16" s="9">
        <v>0</v>
      </c>
      <c r="Q16" s="10">
        <v>181</v>
      </c>
      <c r="R16" s="3" t="s">
        <v>124</v>
      </c>
      <c r="S16" s="3" t="s">
        <v>125</v>
      </c>
      <c r="T16" s="3" t="s">
        <v>125</v>
      </c>
      <c r="U16" s="3" t="s">
        <v>124</v>
      </c>
      <c r="V16" s="3" t="s">
        <v>125</v>
      </c>
      <c r="W16" s="3" t="s">
        <v>126</v>
      </c>
      <c r="X16" s="3" t="s">
        <v>161</v>
      </c>
      <c r="Y16" s="11">
        <v>46094</v>
      </c>
      <c r="Z16" s="11">
        <v>46094</v>
      </c>
      <c r="AA16" s="3">
        <v>9</v>
      </c>
      <c r="AB16" s="6">
        <v>181</v>
      </c>
      <c r="AC16">
        <v>0</v>
      </c>
      <c r="AD16" s="11">
        <v>46098</v>
      </c>
      <c r="AE16" s="17" t="str">
        <f>HYPERLINK("https://ieeg-my.sharepoint.com/:b:/g/personal/transparencia_ieeg_org_mx/IQC3gZIFg1SBRKq-pJrWeryzATg0eJqqykqlPxRjLzn--bE?e=Ttfobe")</f>
        <v>https://ieeg-my.sharepoint.com/:b:/g/personal/transparencia_ieeg_org_mx/IQC3gZIFg1SBRKq-pJrWeryzATg0eJqqykqlPxRjLzn--bE?e=Ttfobe</v>
      </c>
      <c r="AF16" s="3">
        <v>9</v>
      </c>
      <c r="AG16" s="7" t="s">
        <v>127</v>
      </c>
      <c r="AH16" s="3" t="s">
        <v>119</v>
      </c>
      <c r="AI16" s="4">
        <v>46204</v>
      </c>
      <c r="AJ16" s="8" t="s">
        <v>806</v>
      </c>
    </row>
    <row r="17" spans="1:36" x14ac:dyDescent="0.25">
      <c r="A17" s="3">
        <v>2026</v>
      </c>
      <c r="B17" s="4">
        <v>46113</v>
      </c>
      <c r="C17" s="4">
        <v>46203</v>
      </c>
      <c r="D17" s="3" t="s">
        <v>91</v>
      </c>
      <c r="E17" t="s">
        <v>117</v>
      </c>
      <c r="F17" t="s">
        <v>118</v>
      </c>
      <c r="G17" t="s">
        <v>118</v>
      </c>
      <c r="H17" t="s">
        <v>119</v>
      </c>
      <c r="I17" t="s">
        <v>162</v>
      </c>
      <c r="J17" t="s">
        <v>163</v>
      </c>
      <c r="K17" t="s">
        <v>164</v>
      </c>
      <c r="L17" s="3" t="s">
        <v>101</v>
      </c>
      <c r="M17" s="3" t="s">
        <v>104</v>
      </c>
      <c r="N17" s="3" t="s">
        <v>157</v>
      </c>
      <c r="O17" s="3" t="s">
        <v>106</v>
      </c>
      <c r="P17" s="9">
        <v>0</v>
      </c>
      <c r="Q17" s="10">
        <v>181</v>
      </c>
      <c r="R17" s="3" t="s">
        <v>124</v>
      </c>
      <c r="S17" s="3" t="s">
        <v>125</v>
      </c>
      <c r="T17" s="3" t="s">
        <v>125</v>
      </c>
      <c r="U17" s="3" t="s">
        <v>124</v>
      </c>
      <c r="V17" s="3" t="s">
        <v>125</v>
      </c>
      <c r="W17" s="3" t="s">
        <v>165</v>
      </c>
      <c r="X17" s="3" t="s">
        <v>157</v>
      </c>
      <c r="Y17" s="11">
        <v>46093</v>
      </c>
      <c r="Z17" s="11">
        <v>46093</v>
      </c>
      <c r="AA17" s="3">
        <v>10</v>
      </c>
      <c r="AB17" s="6">
        <v>181</v>
      </c>
      <c r="AC17">
        <v>0</v>
      </c>
      <c r="AD17" s="11">
        <v>46094</v>
      </c>
      <c r="AE17" s="17" t="str">
        <f>HYPERLINK("https://ieeg-my.sharepoint.com/:b:/g/personal/transparencia_ieeg_org_mx/IQCsh2mVtf8dQpXx7vqQhsh-AeT8KcWRDn73aWHvzLo-Vng?e=0BBLIF")</f>
        <v>https://ieeg-my.sharepoint.com/:b:/g/personal/transparencia_ieeg_org_mx/IQCsh2mVtf8dQpXx7vqQhsh-AeT8KcWRDn73aWHvzLo-Vng?e=0BBLIF</v>
      </c>
      <c r="AF17" s="3">
        <v>10</v>
      </c>
      <c r="AG17" s="7" t="s">
        <v>127</v>
      </c>
      <c r="AH17" s="3" t="s">
        <v>119</v>
      </c>
      <c r="AI17" s="4">
        <v>46204</v>
      </c>
      <c r="AJ17" s="8" t="s">
        <v>806</v>
      </c>
    </row>
    <row r="18" spans="1:36" x14ac:dyDescent="0.25">
      <c r="A18" s="3">
        <v>2026</v>
      </c>
      <c r="B18" s="4">
        <v>46113</v>
      </c>
      <c r="C18" s="4">
        <v>46203</v>
      </c>
      <c r="D18" s="3" t="s">
        <v>91</v>
      </c>
      <c r="E18" t="s">
        <v>117</v>
      </c>
      <c r="F18" t="s">
        <v>118</v>
      </c>
      <c r="G18" t="s">
        <v>118</v>
      </c>
      <c r="H18" t="s">
        <v>119</v>
      </c>
      <c r="I18" t="s">
        <v>154</v>
      </c>
      <c r="J18" t="s">
        <v>155</v>
      </c>
      <c r="K18" t="s">
        <v>156</v>
      </c>
      <c r="L18" s="3" t="s">
        <v>101</v>
      </c>
      <c r="M18" s="3" t="s">
        <v>104</v>
      </c>
      <c r="N18" s="3" t="s">
        <v>166</v>
      </c>
      <c r="O18" s="3" t="s">
        <v>106</v>
      </c>
      <c r="P18" s="9">
        <v>0</v>
      </c>
      <c r="Q18" s="10">
        <v>181</v>
      </c>
      <c r="R18" s="3" t="s">
        <v>124</v>
      </c>
      <c r="S18" s="3" t="s">
        <v>125</v>
      </c>
      <c r="T18" s="3" t="s">
        <v>125</v>
      </c>
      <c r="U18" s="3" t="s">
        <v>124</v>
      </c>
      <c r="V18" s="3" t="s">
        <v>125</v>
      </c>
      <c r="W18" s="3" t="s">
        <v>167</v>
      </c>
      <c r="X18" s="3" t="s">
        <v>166</v>
      </c>
      <c r="Y18" s="11">
        <v>46092</v>
      </c>
      <c r="Z18" s="11">
        <v>46092</v>
      </c>
      <c r="AA18" s="3">
        <v>11</v>
      </c>
      <c r="AB18" s="6">
        <v>181</v>
      </c>
      <c r="AC18">
        <v>0</v>
      </c>
      <c r="AD18" s="11">
        <v>42441</v>
      </c>
      <c r="AE18" s="17" t="str">
        <f>HYPERLINK("https://ieeg-my.sharepoint.com/:b:/g/personal/transparencia_ieeg_org_mx/IQAn9s_67sh4RZAAsqVKuaPiAWRNLI9nQs20M9IuBKHpv0Q?e=qP8p2S")</f>
        <v>https://ieeg-my.sharepoint.com/:b:/g/personal/transparencia_ieeg_org_mx/IQAn9s_67sh4RZAAsqVKuaPiAWRNLI9nQs20M9IuBKHpv0Q?e=qP8p2S</v>
      </c>
      <c r="AF18" s="3">
        <v>11</v>
      </c>
      <c r="AG18" s="7" t="s">
        <v>127</v>
      </c>
      <c r="AH18" s="3" t="s">
        <v>119</v>
      </c>
      <c r="AI18" s="4">
        <v>46204</v>
      </c>
      <c r="AJ18" s="8" t="s">
        <v>806</v>
      </c>
    </row>
    <row r="19" spans="1:36" x14ac:dyDescent="0.25">
      <c r="A19" s="3">
        <v>2026</v>
      </c>
      <c r="B19" s="4">
        <v>46113</v>
      </c>
      <c r="C19" s="4">
        <v>46203</v>
      </c>
      <c r="D19" s="3" t="s">
        <v>91</v>
      </c>
      <c r="E19" t="s">
        <v>117</v>
      </c>
      <c r="F19" t="s">
        <v>118</v>
      </c>
      <c r="G19" t="s">
        <v>118</v>
      </c>
      <c r="H19" t="s">
        <v>119</v>
      </c>
      <c r="I19" t="s">
        <v>120</v>
      </c>
      <c r="J19" t="s">
        <v>121</v>
      </c>
      <c r="K19" t="s">
        <v>122</v>
      </c>
      <c r="L19" s="3" t="s">
        <v>101</v>
      </c>
      <c r="M19" s="3" t="s">
        <v>104</v>
      </c>
      <c r="N19" s="3" t="s">
        <v>157</v>
      </c>
      <c r="O19" s="3" t="s">
        <v>106</v>
      </c>
      <c r="P19" s="9">
        <v>0</v>
      </c>
      <c r="Q19" s="10">
        <v>543</v>
      </c>
      <c r="R19" s="3" t="s">
        <v>124</v>
      </c>
      <c r="S19" s="3" t="s">
        <v>125</v>
      </c>
      <c r="T19" s="3" t="s">
        <v>125</v>
      </c>
      <c r="U19" s="3" t="s">
        <v>124</v>
      </c>
      <c r="V19" s="3" t="s">
        <v>125</v>
      </c>
      <c r="W19" s="3" t="s">
        <v>168</v>
      </c>
      <c r="X19" s="3" t="s">
        <v>157</v>
      </c>
      <c r="Y19" s="11">
        <v>46085</v>
      </c>
      <c r="Z19" s="11">
        <v>46091</v>
      </c>
      <c r="AA19" s="3">
        <v>12</v>
      </c>
      <c r="AB19" s="6">
        <v>543</v>
      </c>
      <c r="AC19">
        <v>0</v>
      </c>
      <c r="AD19" s="11">
        <v>46092</v>
      </c>
      <c r="AE19" s="17" t="str">
        <f>HYPERLINK("https://ieeg-my.sharepoint.com/:b:/g/personal/transparencia_ieeg_org_mx/IQC7usbU35blTKH8t_YB0F1VARgY9drk6YLj8_rk_d-tsN0?e=xvkUcw")</f>
        <v>https://ieeg-my.sharepoint.com/:b:/g/personal/transparencia_ieeg_org_mx/IQC7usbU35blTKH8t_YB0F1VARgY9drk6YLj8_rk_d-tsN0?e=xvkUcw</v>
      </c>
      <c r="AF19" s="3">
        <v>12</v>
      </c>
      <c r="AG19" s="7" t="s">
        <v>127</v>
      </c>
      <c r="AH19" s="3" t="s">
        <v>119</v>
      </c>
      <c r="AI19" s="4">
        <v>46204</v>
      </c>
      <c r="AJ19" s="8" t="s">
        <v>806</v>
      </c>
    </row>
    <row r="20" spans="1:36" x14ac:dyDescent="0.25">
      <c r="A20" s="3">
        <v>2026</v>
      </c>
      <c r="B20" s="4">
        <v>46113</v>
      </c>
      <c r="C20" s="4">
        <v>46203</v>
      </c>
      <c r="D20" s="3" t="s">
        <v>91</v>
      </c>
      <c r="E20" t="s">
        <v>117</v>
      </c>
      <c r="F20" t="s">
        <v>128</v>
      </c>
      <c r="G20" t="s">
        <v>129</v>
      </c>
      <c r="H20" t="s">
        <v>119</v>
      </c>
      <c r="I20" t="s">
        <v>130</v>
      </c>
      <c r="J20" t="s">
        <v>131</v>
      </c>
      <c r="L20" s="3" t="s">
        <v>101</v>
      </c>
      <c r="M20" s="3" t="s">
        <v>104</v>
      </c>
      <c r="N20" s="3" t="s">
        <v>169</v>
      </c>
      <c r="O20" s="3" t="s">
        <v>106</v>
      </c>
      <c r="P20" s="9">
        <v>0</v>
      </c>
      <c r="Q20" s="10">
        <v>181</v>
      </c>
      <c r="R20" s="3" t="s">
        <v>124</v>
      </c>
      <c r="S20" s="3" t="s">
        <v>125</v>
      </c>
      <c r="T20" s="3" t="s">
        <v>125</v>
      </c>
      <c r="U20" s="3" t="s">
        <v>124</v>
      </c>
      <c r="V20" s="3" t="s">
        <v>125</v>
      </c>
      <c r="W20" s="3" t="s">
        <v>133</v>
      </c>
      <c r="X20" s="3" t="s">
        <v>169</v>
      </c>
      <c r="Y20" s="11">
        <v>46085</v>
      </c>
      <c r="Z20" s="11">
        <v>46085</v>
      </c>
      <c r="AA20" s="3">
        <v>13</v>
      </c>
      <c r="AB20" s="6">
        <v>181</v>
      </c>
      <c r="AC20">
        <v>0</v>
      </c>
      <c r="AD20" s="11">
        <v>46091</v>
      </c>
      <c r="AE20" s="17" t="str">
        <f>HYPERLINK("https://ieeg-my.sharepoint.com/:b:/g/personal/transparencia_ieeg_org_mx/IQC01r2ttycDRZIk0htF5pe6Ac8b1c-Q3QYhJhGyxc6wVvo?e=0auWGl")</f>
        <v>https://ieeg-my.sharepoint.com/:b:/g/personal/transparencia_ieeg_org_mx/IQC01r2ttycDRZIk0htF5pe6Ac8b1c-Q3QYhJhGyxc6wVvo?e=0auWGl</v>
      </c>
      <c r="AF20" s="3">
        <v>13</v>
      </c>
      <c r="AG20" s="7" t="s">
        <v>127</v>
      </c>
      <c r="AH20" s="3" t="s">
        <v>119</v>
      </c>
      <c r="AI20" s="4">
        <v>46204</v>
      </c>
      <c r="AJ20" s="8" t="s">
        <v>806</v>
      </c>
    </row>
    <row r="21" spans="1:36" x14ac:dyDescent="0.25">
      <c r="A21" s="3">
        <v>2026</v>
      </c>
      <c r="B21" s="4">
        <v>46113</v>
      </c>
      <c r="C21" s="4">
        <v>46203</v>
      </c>
      <c r="D21" s="3" t="s">
        <v>91</v>
      </c>
      <c r="E21" t="s">
        <v>117</v>
      </c>
      <c r="F21" t="s">
        <v>118</v>
      </c>
      <c r="G21" t="s">
        <v>118</v>
      </c>
      <c r="H21" t="s">
        <v>119</v>
      </c>
      <c r="I21" t="s">
        <v>120</v>
      </c>
      <c r="J21" t="s">
        <v>121</v>
      </c>
      <c r="K21" t="s">
        <v>122</v>
      </c>
      <c r="L21" s="3" t="s">
        <v>101</v>
      </c>
      <c r="M21" s="3" t="s">
        <v>104</v>
      </c>
      <c r="N21" s="3" t="s">
        <v>170</v>
      </c>
      <c r="O21" s="3" t="s">
        <v>106</v>
      </c>
      <c r="P21" s="9">
        <v>0</v>
      </c>
      <c r="Q21" s="10">
        <v>181</v>
      </c>
      <c r="R21" s="3" t="s">
        <v>124</v>
      </c>
      <c r="S21" s="3" t="s">
        <v>125</v>
      </c>
      <c r="T21" s="3" t="s">
        <v>125</v>
      </c>
      <c r="U21" s="3" t="s">
        <v>124</v>
      </c>
      <c r="V21" s="3" t="s">
        <v>125</v>
      </c>
      <c r="W21" s="3" t="s">
        <v>171</v>
      </c>
      <c r="X21" s="3" t="s">
        <v>170</v>
      </c>
      <c r="Y21" s="11">
        <v>46093</v>
      </c>
      <c r="Z21" s="11">
        <v>46093</v>
      </c>
      <c r="AA21" s="3">
        <v>14</v>
      </c>
      <c r="AB21" s="6">
        <v>181</v>
      </c>
      <c r="AC21">
        <v>0</v>
      </c>
      <c r="AD21" s="11">
        <v>46093</v>
      </c>
      <c r="AE21" s="17" t="str">
        <f>HYPERLINK("https://ieeg-my.sharepoint.com/:b:/g/personal/transparencia_ieeg_org_mx/IQCYasizr94jQZ0hR5Xc9A88AXm4mSGl0pjJO5IW8cju5c4?e=wqdHhf")</f>
        <v>https://ieeg-my.sharepoint.com/:b:/g/personal/transparencia_ieeg_org_mx/IQCYasizr94jQZ0hR5Xc9A88AXm4mSGl0pjJO5IW8cju5c4?e=wqdHhf</v>
      </c>
      <c r="AF21" s="3">
        <v>14</v>
      </c>
      <c r="AG21" s="7" t="s">
        <v>127</v>
      </c>
      <c r="AH21" s="3" t="s">
        <v>119</v>
      </c>
      <c r="AI21" s="4">
        <v>46204</v>
      </c>
      <c r="AJ21" s="8" t="s">
        <v>806</v>
      </c>
    </row>
    <row r="22" spans="1:36" x14ac:dyDescent="0.25">
      <c r="A22" s="3">
        <v>2026</v>
      </c>
      <c r="B22" s="4">
        <v>46113</v>
      </c>
      <c r="C22" s="4">
        <v>46203</v>
      </c>
      <c r="D22" s="3" t="s">
        <v>91</v>
      </c>
      <c r="E22" t="s">
        <v>117</v>
      </c>
      <c r="F22" t="s">
        <v>118</v>
      </c>
      <c r="G22" t="s">
        <v>118</v>
      </c>
      <c r="H22" t="s">
        <v>119</v>
      </c>
      <c r="I22" t="s">
        <v>158</v>
      </c>
      <c r="J22" t="s">
        <v>159</v>
      </c>
      <c r="K22" t="s">
        <v>139</v>
      </c>
      <c r="L22" s="3" t="s">
        <v>101</v>
      </c>
      <c r="M22" s="3" t="s">
        <v>104</v>
      </c>
      <c r="N22" s="3" t="s">
        <v>172</v>
      </c>
      <c r="O22" s="3" t="s">
        <v>106</v>
      </c>
      <c r="P22" s="9">
        <v>0</v>
      </c>
      <c r="Q22" s="10">
        <v>181</v>
      </c>
      <c r="R22" s="3" t="s">
        <v>124</v>
      </c>
      <c r="S22" s="3" t="s">
        <v>125</v>
      </c>
      <c r="T22" s="3" t="s">
        <v>125</v>
      </c>
      <c r="U22" s="3" t="s">
        <v>124</v>
      </c>
      <c r="V22" s="3" t="s">
        <v>125</v>
      </c>
      <c r="W22" s="3" t="s">
        <v>133</v>
      </c>
      <c r="X22" s="3" t="s">
        <v>172</v>
      </c>
      <c r="Y22" s="11">
        <v>46093</v>
      </c>
      <c r="Z22" s="11">
        <v>46093</v>
      </c>
      <c r="AA22" s="3">
        <v>15</v>
      </c>
      <c r="AB22" s="6">
        <v>181</v>
      </c>
      <c r="AC22">
        <v>0</v>
      </c>
      <c r="AD22" s="11">
        <v>46094</v>
      </c>
      <c r="AE22" s="17" t="str">
        <f>HYPERLINK("https://ieeg-my.sharepoint.com/:b:/g/personal/transparencia_ieeg_org_mx/IQBUotihyWCOQ7-JfSQ7SuRZAU1n57ba5X1sLQNcpm4fMWM?e=bmPibW")</f>
        <v>https://ieeg-my.sharepoint.com/:b:/g/personal/transparencia_ieeg_org_mx/IQBUotihyWCOQ7-JfSQ7SuRZAU1n57ba5X1sLQNcpm4fMWM?e=bmPibW</v>
      </c>
      <c r="AF22" s="3">
        <v>15</v>
      </c>
      <c r="AG22" s="7" t="s">
        <v>127</v>
      </c>
      <c r="AH22" s="3" t="s">
        <v>119</v>
      </c>
      <c r="AI22" s="4">
        <v>46204</v>
      </c>
      <c r="AJ22" s="8" t="s">
        <v>806</v>
      </c>
    </row>
    <row r="23" spans="1:36" x14ac:dyDescent="0.25">
      <c r="A23" s="3">
        <v>2026</v>
      </c>
      <c r="B23" s="4">
        <v>46113</v>
      </c>
      <c r="C23" s="4">
        <v>46203</v>
      </c>
      <c r="D23" s="3" t="s">
        <v>91</v>
      </c>
      <c r="E23" t="s">
        <v>117</v>
      </c>
      <c r="F23" t="s">
        <v>118</v>
      </c>
      <c r="G23" t="s">
        <v>118</v>
      </c>
      <c r="H23" t="s">
        <v>119</v>
      </c>
      <c r="I23" t="s">
        <v>158</v>
      </c>
      <c r="J23" t="s">
        <v>159</v>
      </c>
      <c r="K23" t="s">
        <v>139</v>
      </c>
      <c r="L23" s="3" t="s">
        <v>101</v>
      </c>
      <c r="M23" s="3" t="s">
        <v>104</v>
      </c>
      <c r="N23" s="3" t="s">
        <v>173</v>
      </c>
      <c r="O23" s="3" t="s">
        <v>106</v>
      </c>
      <c r="P23" s="9">
        <v>0</v>
      </c>
      <c r="Q23" s="10">
        <v>181</v>
      </c>
      <c r="R23" s="3" t="s">
        <v>124</v>
      </c>
      <c r="S23" s="3" t="s">
        <v>125</v>
      </c>
      <c r="T23" s="3" t="s">
        <v>125</v>
      </c>
      <c r="U23" s="3" t="s">
        <v>124</v>
      </c>
      <c r="V23" s="3" t="s">
        <v>125</v>
      </c>
      <c r="W23" s="3" t="s">
        <v>153</v>
      </c>
      <c r="X23" s="3" t="s">
        <v>173</v>
      </c>
      <c r="Y23" s="11">
        <v>46092</v>
      </c>
      <c r="Z23" s="11">
        <v>46092</v>
      </c>
      <c r="AA23" s="3">
        <v>16</v>
      </c>
      <c r="AB23" s="6">
        <v>181</v>
      </c>
      <c r="AC23">
        <v>0</v>
      </c>
      <c r="AD23" s="11">
        <v>46094</v>
      </c>
      <c r="AE23" s="17" t="str">
        <f>HYPERLINK("https://ieeg-my.sharepoint.com/:b:/g/personal/transparencia_ieeg_org_mx/IQBg8I6Mp3xoTZDIeTwayySXAZ_o3kki3q-xLFKHjWH9U7c?e=3HBMne")</f>
        <v>https://ieeg-my.sharepoint.com/:b:/g/personal/transparencia_ieeg_org_mx/IQBg8I6Mp3xoTZDIeTwayySXAZ_o3kki3q-xLFKHjWH9U7c?e=3HBMne</v>
      </c>
      <c r="AF23" s="3">
        <v>16</v>
      </c>
      <c r="AG23" s="7" t="s">
        <v>127</v>
      </c>
      <c r="AH23" s="3" t="s">
        <v>119</v>
      </c>
      <c r="AI23" s="4">
        <v>46204</v>
      </c>
      <c r="AJ23" s="8" t="s">
        <v>806</v>
      </c>
    </row>
    <row r="24" spans="1:36" x14ac:dyDescent="0.25">
      <c r="A24" s="3">
        <v>2026</v>
      </c>
      <c r="B24" s="4">
        <v>46113</v>
      </c>
      <c r="C24" s="4">
        <v>46203</v>
      </c>
      <c r="D24" s="3" t="s">
        <v>91</v>
      </c>
      <c r="E24" t="s">
        <v>117</v>
      </c>
      <c r="F24" t="s">
        <v>118</v>
      </c>
      <c r="G24" t="s">
        <v>118</v>
      </c>
      <c r="H24" t="s">
        <v>119</v>
      </c>
      <c r="I24" t="s">
        <v>120</v>
      </c>
      <c r="J24" t="s">
        <v>121</v>
      </c>
      <c r="K24" t="s">
        <v>122</v>
      </c>
      <c r="L24" s="3" t="s">
        <v>101</v>
      </c>
      <c r="M24" s="3" t="s">
        <v>104</v>
      </c>
      <c r="N24" s="3" t="s">
        <v>174</v>
      </c>
      <c r="O24" s="3" t="s">
        <v>106</v>
      </c>
      <c r="P24" s="9">
        <v>0</v>
      </c>
      <c r="Q24" s="10">
        <v>362</v>
      </c>
      <c r="R24" s="3" t="s">
        <v>124</v>
      </c>
      <c r="S24" s="3" t="s">
        <v>125</v>
      </c>
      <c r="T24" s="3" t="s">
        <v>125</v>
      </c>
      <c r="U24" s="3" t="s">
        <v>124</v>
      </c>
      <c r="V24" s="3" t="s">
        <v>125</v>
      </c>
      <c r="W24" s="3" t="s">
        <v>175</v>
      </c>
      <c r="X24" s="3" t="s">
        <v>174</v>
      </c>
      <c r="Y24" s="11">
        <v>46098</v>
      </c>
      <c r="Z24" s="11">
        <v>46100</v>
      </c>
      <c r="AA24" s="3">
        <v>17</v>
      </c>
      <c r="AB24" s="6">
        <v>362</v>
      </c>
      <c r="AC24">
        <v>0</v>
      </c>
      <c r="AD24" s="11">
        <v>46101</v>
      </c>
      <c r="AE24" s="17" t="str">
        <f>HYPERLINK("https://ieeg-my.sharepoint.com/:b:/g/personal/transparencia_ieeg_org_mx/IQBE5Co0GSOqQIXOlm8ZCB6uAWlLGiY2BQgPu9SL7Mzdx-8?e=XHMohw")</f>
        <v>https://ieeg-my.sharepoint.com/:b:/g/personal/transparencia_ieeg_org_mx/IQBE5Co0GSOqQIXOlm8ZCB6uAWlLGiY2BQgPu9SL7Mzdx-8?e=XHMohw</v>
      </c>
      <c r="AF24" s="3">
        <v>17</v>
      </c>
      <c r="AG24" s="7" t="s">
        <v>127</v>
      </c>
      <c r="AH24" s="3" t="s">
        <v>119</v>
      </c>
      <c r="AI24" s="4">
        <v>46204</v>
      </c>
      <c r="AJ24" s="8" t="s">
        <v>806</v>
      </c>
    </row>
    <row r="25" spans="1:36" x14ac:dyDescent="0.25">
      <c r="A25" s="3">
        <v>2026</v>
      </c>
      <c r="B25" s="4">
        <v>46113</v>
      </c>
      <c r="C25" s="4">
        <v>46203</v>
      </c>
      <c r="D25" s="3" t="s">
        <v>91</v>
      </c>
      <c r="E25" t="s">
        <v>117</v>
      </c>
      <c r="F25" t="s">
        <v>141</v>
      </c>
      <c r="G25" t="s">
        <v>141</v>
      </c>
      <c r="H25" t="s">
        <v>142</v>
      </c>
      <c r="I25" t="s">
        <v>176</v>
      </c>
      <c r="J25" t="s">
        <v>177</v>
      </c>
      <c r="K25" t="s">
        <v>178</v>
      </c>
      <c r="L25" s="3" t="s">
        <v>101</v>
      </c>
      <c r="M25" s="3" t="s">
        <v>104</v>
      </c>
      <c r="N25" s="3" t="s">
        <v>146</v>
      </c>
      <c r="O25" s="3" t="s">
        <v>106</v>
      </c>
      <c r="P25" s="9">
        <v>0</v>
      </c>
      <c r="Q25" s="10">
        <v>724</v>
      </c>
      <c r="R25" s="3" t="s">
        <v>124</v>
      </c>
      <c r="S25" s="3" t="s">
        <v>125</v>
      </c>
      <c r="T25" s="3" t="s">
        <v>125</v>
      </c>
      <c r="U25" s="3" t="s">
        <v>124</v>
      </c>
      <c r="V25" s="3" t="s">
        <v>125</v>
      </c>
      <c r="W25" s="3" t="s">
        <v>179</v>
      </c>
      <c r="X25" s="3" t="s">
        <v>146</v>
      </c>
      <c r="Y25" s="11">
        <v>46070</v>
      </c>
      <c r="Z25" s="11">
        <v>46080</v>
      </c>
      <c r="AA25" s="3">
        <v>18</v>
      </c>
      <c r="AB25" s="6">
        <v>724</v>
      </c>
      <c r="AC25">
        <v>0</v>
      </c>
      <c r="AD25" s="11">
        <v>46086</v>
      </c>
      <c r="AE25" s="17" t="str">
        <f>HYPERLINK("https://ieeg-my.sharepoint.com/:b:/g/personal/transparencia_ieeg_org_mx/IQAxrJ8C7SOjQJxGGbz2UiPsAQ0y7-K-vLyI1NhYnqB-IeE?e=5AknXP")</f>
        <v>https://ieeg-my.sharepoint.com/:b:/g/personal/transparencia_ieeg_org_mx/IQAxrJ8C7SOjQJxGGbz2UiPsAQ0y7-K-vLyI1NhYnqB-IeE?e=5AknXP</v>
      </c>
      <c r="AF25" s="3">
        <v>18</v>
      </c>
      <c r="AG25" s="7" t="s">
        <v>127</v>
      </c>
      <c r="AH25" s="3" t="s">
        <v>119</v>
      </c>
      <c r="AI25" s="4">
        <v>46204</v>
      </c>
      <c r="AJ25" s="8" t="s">
        <v>806</v>
      </c>
    </row>
    <row r="26" spans="1:36" x14ac:dyDescent="0.25">
      <c r="A26" s="3">
        <v>2026</v>
      </c>
      <c r="B26" s="4">
        <v>46113</v>
      </c>
      <c r="C26" s="4">
        <v>46203</v>
      </c>
      <c r="D26" s="3" t="s">
        <v>91</v>
      </c>
      <c r="E26" t="s">
        <v>117</v>
      </c>
      <c r="F26" t="s">
        <v>141</v>
      </c>
      <c r="G26" t="s">
        <v>141</v>
      </c>
      <c r="H26" t="s">
        <v>142</v>
      </c>
      <c r="I26" t="s">
        <v>143</v>
      </c>
      <c r="J26" t="s">
        <v>144</v>
      </c>
      <c r="K26" t="s">
        <v>145</v>
      </c>
      <c r="L26" s="3" t="s">
        <v>101</v>
      </c>
      <c r="M26" s="3" t="s">
        <v>104</v>
      </c>
      <c r="N26" s="3" t="s">
        <v>146</v>
      </c>
      <c r="O26" s="3" t="s">
        <v>106</v>
      </c>
      <c r="P26" s="9">
        <v>0</v>
      </c>
      <c r="Q26" s="10">
        <v>724</v>
      </c>
      <c r="R26" s="3" t="s">
        <v>124</v>
      </c>
      <c r="S26" s="3" t="s">
        <v>125</v>
      </c>
      <c r="T26" s="3" t="s">
        <v>125</v>
      </c>
      <c r="U26" s="3" t="s">
        <v>124</v>
      </c>
      <c r="V26" s="3" t="s">
        <v>125</v>
      </c>
      <c r="W26" s="3" t="s">
        <v>147</v>
      </c>
      <c r="X26" s="3" t="s">
        <v>146</v>
      </c>
      <c r="Y26" s="11">
        <v>46084</v>
      </c>
      <c r="Z26" s="11">
        <v>46073</v>
      </c>
      <c r="AA26" s="3">
        <v>19</v>
      </c>
      <c r="AB26" s="6">
        <v>724</v>
      </c>
      <c r="AC26">
        <v>0</v>
      </c>
      <c r="AD26" s="11">
        <v>46092</v>
      </c>
      <c r="AE26" s="17" t="str">
        <f>HYPERLINK("https://ieeg-my.sharepoint.com/:b:/g/personal/transparencia_ieeg_org_mx/IQC1fd4u4XEkTI4rJ16T4RulAdi7Q1VZiqD0a5FSrPhjf-M?e=D7MAPG")</f>
        <v>https://ieeg-my.sharepoint.com/:b:/g/personal/transparencia_ieeg_org_mx/IQC1fd4u4XEkTI4rJ16T4RulAdi7Q1VZiqD0a5FSrPhjf-M?e=D7MAPG</v>
      </c>
      <c r="AF26" s="3">
        <v>19</v>
      </c>
      <c r="AG26" s="7" t="s">
        <v>127</v>
      </c>
      <c r="AH26" s="3" t="s">
        <v>119</v>
      </c>
      <c r="AI26" s="4">
        <v>46204</v>
      </c>
      <c r="AJ26" s="8" t="s">
        <v>806</v>
      </c>
    </row>
    <row r="27" spans="1:36" x14ac:dyDescent="0.25">
      <c r="A27" s="3">
        <v>2026</v>
      </c>
      <c r="B27" s="4">
        <v>46113</v>
      </c>
      <c r="C27" s="4">
        <v>46203</v>
      </c>
      <c r="D27" s="3" t="s">
        <v>91</v>
      </c>
      <c r="E27" t="s">
        <v>117</v>
      </c>
      <c r="F27" t="s">
        <v>180</v>
      </c>
      <c r="G27" t="s">
        <v>181</v>
      </c>
      <c r="H27" t="s">
        <v>182</v>
      </c>
      <c r="I27" t="s">
        <v>183</v>
      </c>
      <c r="J27" t="s">
        <v>184</v>
      </c>
      <c r="K27" t="s">
        <v>164</v>
      </c>
      <c r="L27" s="3" t="s">
        <v>101</v>
      </c>
      <c r="M27" s="3" t="s">
        <v>104</v>
      </c>
      <c r="N27" s="3" t="s">
        <v>185</v>
      </c>
      <c r="O27" s="3" t="s">
        <v>106</v>
      </c>
      <c r="P27" s="9">
        <v>0</v>
      </c>
      <c r="Q27" s="10">
        <v>181</v>
      </c>
      <c r="R27" s="3" t="s">
        <v>124</v>
      </c>
      <c r="S27" s="3" t="s">
        <v>125</v>
      </c>
      <c r="T27" s="3" t="s">
        <v>125</v>
      </c>
      <c r="U27" s="3" t="s">
        <v>124</v>
      </c>
      <c r="V27" s="3" t="s">
        <v>125</v>
      </c>
      <c r="W27" s="3" t="s">
        <v>186</v>
      </c>
      <c r="X27" s="3" t="s">
        <v>185</v>
      </c>
      <c r="Y27" s="11">
        <v>46101</v>
      </c>
      <c r="Z27" s="11">
        <v>46101</v>
      </c>
      <c r="AA27" s="3">
        <v>20</v>
      </c>
      <c r="AB27" s="6">
        <v>181</v>
      </c>
      <c r="AC27">
        <v>0</v>
      </c>
      <c r="AD27" s="11">
        <v>46104</v>
      </c>
      <c r="AE27" s="17" t="str">
        <f>HYPERLINK("https://ieeg-my.sharepoint.com/:b:/g/personal/transparencia_ieeg_org_mx/IQCvOFDjo_mESqN4pqdB1iN8AYF9VXORhfF7cvlg-wir4EE?e=YQaPWg")</f>
        <v>https://ieeg-my.sharepoint.com/:b:/g/personal/transparencia_ieeg_org_mx/IQCvOFDjo_mESqN4pqdB1iN8AYF9VXORhfF7cvlg-wir4EE?e=YQaPWg</v>
      </c>
      <c r="AF27" s="3">
        <v>20</v>
      </c>
      <c r="AG27" s="7" t="s">
        <v>127</v>
      </c>
      <c r="AH27" s="3" t="s">
        <v>119</v>
      </c>
      <c r="AI27" s="4">
        <v>46204</v>
      </c>
      <c r="AJ27" s="8" t="s">
        <v>806</v>
      </c>
    </row>
    <row r="28" spans="1:36" x14ac:dyDescent="0.25">
      <c r="A28" s="3">
        <v>2026</v>
      </c>
      <c r="B28" s="4">
        <v>46113</v>
      </c>
      <c r="C28" s="4">
        <v>46203</v>
      </c>
      <c r="D28" s="3" t="s">
        <v>91</v>
      </c>
      <c r="E28" t="s">
        <v>117</v>
      </c>
      <c r="F28" t="s">
        <v>187</v>
      </c>
      <c r="G28" t="s">
        <v>188</v>
      </c>
      <c r="H28" t="s">
        <v>189</v>
      </c>
      <c r="I28" t="s">
        <v>190</v>
      </c>
      <c r="J28" t="s">
        <v>191</v>
      </c>
      <c r="K28" t="s">
        <v>192</v>
      </c>
      <c r="L28" t="s">
        <v>102</v>
      </c>
      <c r="M28" s="3" t="s">
        <v>104</v>
      </c>
      <c r="N28" s="3" t="s">
        <v>193</v>
      </c>
      <c r="O28" s="3" t="s">
        <v>106</v>
      </c>
      <c r="P28" s="9">
        <v>2</v>
      </c>
      <c r="Q28" s="10">
        <v>543</v>
      </c>
      <c r="R28" s="3" t="s">
        <v>124</v>
      </c>
      <c r="S28" s="3" t="s">
        <v>125</v>
      </c>
      <c r="T28" s="3" t="s">
        <v>125</v>
      </c>
      <c r="U28" s="3" t="s">
        <v>124</v>
      </c>
      <c r="V28" s="3" t="s">
        <v>125</v>
      </c>
      <c r="W28" s="3" t="s">
        <v>194</v>
      </c>
      <c r="X28" s="3" t="s">
        <v>193</v>
      </c>
      <c r="Y28" s="11">
        <v>46091</v>
      </c>
      <c r="Z28" s="11">
        <v>46091</v>
      </c>
      <c r="AA28" s="3">
        <v>21</v>
      </c>
      <c r="AB28" s="6">
        <v>543</v>
      </c>
      <c r="AC28">
        <v>0</v>
      </c>
      <c r="AD28" s="11">
        <v>46101</v>
      </c>
      <c r="AE28" s="17" t="str">
        <f>HYPERLINK("https://ieeg-my.sharepoint.com/:b:/g/personal/transparencia_ieeg_org_mx/IQDtgbsIZ_TyQ5lJfLkqRegaAcG8AQCDFOCywJ8kE2Fdb0s?e=yANaRb")</f>
        <v>https://ieeg-my.sharepoint.com/:b:/g/personal/transparencia_ieeg_org_mx/IQDtgbsIZ_TyQ5lJfLkqRegaAcG8AQCDFOCywJ8kE2Fdb0s?e=yANaRb</v>
      </c>
      <c r="AF28" s="3">
        <v>21</v>
      </c>
      <c r="AG28" s="7" t="s">
        <v>127</v>
      </c>
      <c r="AH28" s="3" t="s">
        <v>119</v>
      </c>
      <c r="AI28" s="4">
        <v>46204</v>
      </c>
      <c r="AJ28" s="8" t="s">
        <v>806</v>
      </c>
    </row>
    <row r="29" spans="1:36" x14ac:dyDescent="0.25">
      <c r="A29" s="3">
        <v>2026</v>
      </c>
      <c r="B29" s="4">
        <v>46113</v>
      </c>
      <c r="C29" s="4">
        <v>46203</v>
      </c>
      <c r="D29" s="3" t="s">
        <v>91</v>
      </c>
      <c r="E29" t="s">
        <v>117</v>
      </c>
      <c r="F29" t="s">
        <v>187</v>
      </c>
      <c r="G29" t="s">
        <v>188</v>
      </c>
      <c r="H29" t="s">
        <v>195</v>
      </c>
      <c r="I29" t="s">
        <v>190</v>
      </c>
      <c r="J29" t="s">
        <v>191</v>
      </c>
      <c r="K29" t="s">
        <v>192</v>
      </c>
      <c r="L29" t="s">
        <v>102</v>
      </c>
      <c r="M29" s="3" t="s">
        <v>104</v>
      </c>
      <c r="N29" s="3" t="s">
        <v>196</v>
      </c>
      <c r="O29" s="3" t="s">
        <v>106</v>
      </c>
      <c r="P29" s="9">
        <v>5</v>
      </c>
      <c r="Q29" s="10">
        <v>1448</v>
      </c>
      <c r="R29" s="3" t="s">
        <v>124</v>
      </c>
      <c r="S29" s="3" t="s">
        <v>125</v>
      </c>
      <c r="T29" s="3" t="s">
        <v>125</v>
      </c>
      <c r="U29" s="3" t="s">
        <v>124</v>
      </c>
      <c r="V29" s="3" t="s">
        <v>125</v>
      </c>
      <c r="W29" s="3" t="s">
        <v>197</v>
      </c>
      <c r="X29" s="3" t="s">
        <v>196</v>
      </c>
      <c r="Y29" s="11">
        <v>46084</v>
      </c>
      <c r="Z29" s="11">
        <v>46086</v>
      </c>
      <c r="AA29" s="3">
        <v>22</v>
      </c>
      <c r="AB29" s="6">
        <v>1448</v>
      </c>
      <c r="AC29">
        <v>0</v>
      </c>
      <c r="AD29" s="11">
        <v>46098</v>
      </c>
      <c r="AE29" s="17" t="str">
        <f>HYPERLINK("https://ieeg-my.sharepoint.com/:b:/g/personal/transparencia_ieeg_org_mx/IQBdPQ8Z6PDER6WH2kPTQPugAQ7nv495yIUQBk7Zr2RZycY?e=dGN3Im")</f>
        <v>https://ieeg-my.sharepoint.com/:b:/g/personal/transparencia_ieeg_org_mx/IQBdPQ8Z6PDER6WH2kPTQPugAQ7nv495yIUQBk7Zr2RZycY?e=dGN3Im</v>
      </c>
      <c r="AF29" s="3">
        <v>22</v>
      </c>
      <c r="AG29" s="7" t="s">
        <v>127</v>
      </c>
      <c r="AH29" s="3" t="s">
        <v>119</v>
      </c>
      <c r="AI29" s="4">
        <v>46204</v>
      </c>
      <c r="AJ29" s="8" t="s">
        <v>806</v>
      </c>
    </row>
    <row r="30" spans="1:36" x14ac:dyDescent="0.25">
      <c r="A30" s="3">
        <v>2026</v>
      </c>
      <c r="B30" s="4">
        <v>46113</v>
      </c>
      <c r="C30" s="4">
        <v>46203</v>
      </c>
      <c r="D30" s="3" t="s">
        <v>91</v>
      </c>
      <c r="E30" s="3" t="s">
        <v>117</v>
      </c>
      <c r="F30" s="3" t="s">
        <v>198</v>
      </c>
      <c r="G30" s="3" t="s">
        <v>199</v>
      </c>
      <c r="H30" s="3" t="s">
        <v>195</v>
      </c>
      <c r="I30" s="3" t="s">
        <v>200</v>
      </c>
      <c r="J30" s="3" t="s">
        <v>201</v>
      </c>
      <c r="K30" s="3" t="s">
        <v>202</v>
      </c>
      <c r="L30" s="3" t="s">
        <v>101</v>
      </c>
      <c r="M30" s="3" t="s">
        <v>104</v>
      </c>
      <c r="N30" s="3" t="s">
        <v>203</v>
      </c>
      <c r="O30" s="3" t="s">
        <v>106</v>
      </c>
      <c r="P30" s="9">
        <v>0</v>
      </c>
      <c r="Q30" s="10">
        <v>362</v>
      </c>
      <c r="R30" s="3" t="s">
        <v>124</v>
      </c>
      <c r="S30" s="3" t="s">
        <v>125</v>
      </c>
      <c r="T30" s="3" t="s">
        <v>125</v>
      </c>
      <c r="U30" s="3" t="s">
        <v>124</v>
      </c>
      <c r="V30" s="3" t="s">
        <v>125</v>
      </c>
      <c r="W30" s="3" t="s">
        <v>204</v>
      </c>
      <c r="X30" s="3" t="s">
        <v>203</v>
      </c>
      <c r="Y30" s="11">
        <v>46093</v>
      </c>
      <c r="Z30" s="11">
        <v>46094</v>
      </c>
      <c r="AA30" s="3">
        <v>23</v>
      </c>
      <c r="AB30" s="6">
        <v>362</v>
      </c>
      <c r="AC30" s="3">
        <v>0</v>
      </c>
      <c r="AD30" s="11">
        <v>46092</v>
      </c>
      <c r="AE30" s="17" t="str">
        <f>HYPERLINK("https://ieeg-my.sharepoint.com/:b:/g/personal/transparencia_ieeg_org_mx/IQB6AZNW0uJhSp5h7Jlm40f4ATU9GQMc7QxaiQqlbsxPe8k?e=l8fbxH")</f>
        <v>https://ieeg-my.sharepoint.com/:b:/g/personal/transparencia_ieeg_org_mx/IQB6AZNW0uJhSp5h7Jlm40f4ATU9GQMc7QxaiQqlbsxPe8k?e=l8fbxH</v>
      </c>
      <c r="AF30" s="3">
        <v>23</v>
      </c>
      <c r="AG30" s="7" t="s">
        <v>127</v>
      </c>
      <c r="AH30" s="3" t="s">
        <v>119</v>
      </c>
      <c r="AI30" s="4">
        <v>46204</v>
      </c>
      <c r="AJ30" s="8" t="s">
        <v>806</v>
      </c>
    </row>
    <row r="31" spans="1:36" x14ac:dyDescent="0.25">
      <c r="A31" s="3">
        <v>2026</v>
      </c>
      <c r="B31" s="4">
        <v>46113</v>
      </c>
      <c r="C31" s="4">
        <v>46203</v>
      </c>
      <c r="D31" s="3" t="s">
        <v>91</v>
      </c>
      <c r="E31" s="3" t="s">
        <v>117</v>
      </c>
      <c r="F31" s="3" t="s">
        <v>198</v>
      </c>
      <c r="G31" s="3" t="s">
        <v>199</v>
      </c>
      <c r="H31" s="3" t="s">
        <v>195</v>
      </c>
      <c r="I31" s="3" t="s">
        <v>205</v>
      </c>
      <c r="J31" s="3" t="s">
        <v>206</v>
      </c>
      <c r="K31" s="3" t="s">
        <v>138</v>
      </c>
      <c r="L31" s="3" t="s">
        <v>101</v>
      </c>
      <c r="M31" s="3" t="s">
        <v>104</v>
      </c>
      <c r="N31" s="3" t="s">
        <v>207</v>
      </c>
      <c r="O31" s="3" t="s">
        <v>106</v>
      </c>
      <c r="P31" s="9">
        <v>0</v>
      </c>
      <c r="Q31" s="10">
        <v>181</v>
      </c>
      <c r="R31" s="3" t="s">
        <v>124</v>
      </c>
      <c r="S31" s="3" t="s">
        <v>125</v>
      </c>
      <c r="T31" s="3" t="s">
        <v>125</v>
      </c>
      <c r="U31" s="3" t="s">
        <v>124</v>
      </c>
      <c r="V31" s="3" t="s">
        <v>125</v>
      </c>
      <c r="W31" s="3" t="s">
        <v>208</v>
      </c>
      <c r="X31" s="3" t="s">
        <v>207</v>
      </c>
      <c r="Y31" s="11">
        <v>46106</v>
      </c>
      <c r="Z31" s="11">
        <v>46106</v>
      </c>
      <c r="AA31" s="3">
        <v>24</v>
      </c>
      <c r="AB31" s="6">
        <v>181</v>
      </c>
      <c r="AC31" s="3">
        <v>0</v>
      </c>
      <c r="AD31" s="11">
        <v>46107</v>
      </c>
      <c r="AE31" s="17" t="str">
        <f>HYPERLINK("https://ieeg-my.sharepoint.com/:b:/g/personal/transparencia_ieeg_org_mx/IQBpkFksQQ6RRK2JrHYwqUbYAS4FtQvtE6TTUsWR7immqys?e=E0GFIy")</f>
        <v>https://ieeg-my.sharepoint.com/:b:/g/personal/transparencia_ieeg_org_mx/IQBpkFksQQ6RRK2JrHYwqUbYAS4FtQvtE6TTUsWR7immqys?e=E0GFIy</v>
      </c>
      <c r="AF31" s="3">
        <v>24</v>
      </c>
      <c r="AG31" s="7" t="s">
        <v>127</v>
      </c>
      <c r="AH31" s="3" t="s">
        <v>119</v>
      </c>
      <c r="AI31" s="4">
        <v>46204</v>
      </c>
      <c r="AJ31" s="8" t="s">
        <v>806</v>
      </c>
    </row>
    <row r="32" spans="1:36" x14ac:dyDescent="0.25">
      <c r="A32" s="3">
        <v>2026</v>
      </c>
      <c r="B32" s="4">
        <v>46113</v>
      </c>
      <c r="C32" s="4">
        <v>46203</v>
      </c>
      <c r="D32" s="3" t="s">
        <v>91</v>
      </c>
      <c r="E32" s="3" t="s">
        <v>209</v>
      </c>
      <c r="F32" s="3" t="s">
        <v>210</v>
      </c>
      <c r="G32" s="3" t="s">
        <v>211</v>
      </c>
      <c r="H32" s="3" t="s">
        <v>212</v>
      </c>
      <c r="I32" s="3" t="s">
        <v>213</v>
      </c>
      <c r="J32" s="3" t="s">
        <v>214</v>
      </c>
      <c r="K32" s="3" t="s">
        <v>215</v>
      </c>
      <c r="L32" t="s">
        <v>102</v>
      </c>
      <c r="M32" s="3" t="s">
        <v>104</v>
      </c>
      <c r="N32" s="3" t="s">
        <v>216</v>
      </c>
      <c r="O32" s="3" t="s">
        <v>106</v>
      </c>
      <c r="P32" s="9">
        <v>0</v>
      </c>
      <c r="Q32" s="10">
        <v>720.5</v>
      </c>
      <c r="R32" s="3" t="s">
        <v>124</v>
      </c>
      <c r="S32" s="3" t="s">
        <v>125</v>
      </c>
      <c r="T32" s="3" t="s">
        <v>125</v>
      </c>
      <c r="U32" s="3" t="s">
        <v>124</v>
      </c>
      <c r="V32" s="3" t="s">
        <v>125</v>
      </c>
      <c r="W32" s="3" t="s">
        <v>126</v>
      </c>
      <c r="X32" s="3" t="s">
        <v>216</v>
      </c>
      <c r="Y32" s="11">
        <v>46086</v>
      </c>
      <c r="Z32" s="11">
        <v>46086</v>
      </c>
      <c r="AA32" s="3">
        <v>25</v>
      </c>
      <c r="AB32" s="6">
        <v>720.5</v>
      </c>
      <c r="AC32" s="3">
        <v>0</v>
      </c>
      <c r="AD32" s="11">
        <v>46107</v>
      </c>
      <c r="AE32" s="19"/>
      <c r="AF32" s="3">
        <v>25</v>
      </c>
      <c r="AG32" s="7" t="s">
        <v>127</v>
      </c>
      <c r="AH32" s="3" t="s">
        <v>119</v>
      </c>
      <c r="AI32" s="4">
        <v>46204</v>
      </c>
      <c r="AJ32" s="8" t="s">
        <v>806</v>
      </c>
    </row>
    <row r="33" spans="1:36" x14ac:dyDescent="0.25">
      <c r="A33" s="3">
        <v>2026</v>
      </c>
      <c r="B33" s="4">
        <v>46113</v>
      </c>
      <c r="C33" s="4">
        <v>46203</v>
      </c>
      <c r="D33" s="3" t="s">
        <v>91</v>
      </c>
      <c r="E33" s="3" t="s">
        <v>117</v>
      </c>
      <c r="F33" s="3" t="s">
        <v>217</v>
      </c>
      <c r="G33" s="3" t="s">
        <v>218</v>
      </c>
      <c r="H33" s="3" t="s">
        <v>219</v>
      </c>
      <c r="I33" s="3" t="s">
        <v>220</v>
      </c>
      <c r="J33" s="3" t="s">
        <v>221</v>
      </c>
      <c r="K33" s="3" t="s">
        <v>164</v>
      </c>
      <c r="L33" s="3" t="s">
        <v>101</v>
      </c>
      <c r="M33" s="3" t="s">
        <v>104</v>
      </c>
      <c r="N33" s="3" t="s">
        <v>222</v>
      </c>
      <c r="O33" s="3" t="s">
        <v>106</v>
      </c>
      <c r="P33" s="9">
        <v>0</v>
      </c>
      <c r="Q33" s="10">
        <v>76</v>
      </c>
      <c r="R33" s="3" t="s">
        <v>124</v>
      </c>
      <c r="S33" s="3" t="s">
        <v>125</v>
      </c>
      <c r="T33" s="3" t="s">
        <v>125</v>
      </c>
      <c r="U33" s="3" t="s">
        <v>124</v>
      </c>
      <c r="V33" s="3" t="s">
        <v>125</v>
      </c>
      <c r="W33" s="3" t="s">
        <v>133</v>
      </c>
      <c r="X33" s="3" t="s">
        <v>222</v>
      </c>
      <c r="Y33" s="11">
        <v>46100</v>
      </c>
      <c r="Z33" s="11">
        <v>46100</v>
      </c>
      <c r="AA33" s="3">
        <v>26</v>
      </c>
      <c r="AB33" s="6">
        <v>76</v>
      </c>
      <c r="AC33" s="3">
        <v>0</v>
      </c>
      <c r="AD33" s="11">
        <v>46106</v>
      </c>
      <c r="AE33" s="19"/>
      <c r="AF33" s="3">
        <v>26</v>
      </c>
      <c r="AG33" s="7" t="s">
        <v>127</v>
      </c>
      <c r="AH33" s="3" t="s">
        <v>119</v>
      </c>
      <c r="AI33" s="4">
        <v>46204</v>
      </c>
      <c r="AJ33" s="8" t="s">
        <v>806</v>
      </c>
    </row>
    <row r="34" spans="1:36" x14ac:dyDescent="0.25">
      <c r="A34" s="3">
        <v>2026</v>
      </c>
      <c r="B34" s="4">
        <v>46113</v>
      </c>
      <c r="C34" s="4">
        <v>46203</v>
      </c>
      <c r="D34" s="3" t="s">
        <v>91</v>
      </c>
      <c r="E34" s="3" t="s">
        <v>134</v>
      </c>
      <c r="F34" s="3" t="s">
        <v>223</v>
      </c>
      <c r="G34" s="3" t="s">
        <v>224</v>
      </c>
      <c r="H34" s="3" t="s">
        <v>219</v>
      </c>
      <c r="I34" s="3" t="s">
        <v>225</v>
      </c>
      <c r="J34" s="3" t="s">
        <v>226</v>
      </c>
      <c r="K34" s="3" t="s">
        <v>227</v>
      </c>
      <c r="L34" s="3" t="s">
        <v>101</v>
      </c>
      <c r="M34" s="3" t="s">
        <v>104</v>
      </c>
      <c r="N34" s="3" t="s">
        <v>228</v>
      </c>
      <c r="O34" s="3" t="s">
        <v>106</v>
      </c>
      <c r="P34" s="9">
        <v>2</v>
      </c>
      <c r="Q34" s="10">
        <v>402</v>
      </c>
      <c r="R34" s="3" t="s">
        <v>124</v>
      </c>
      <c r="S34" s="3" t="s">
        <v>125</v>
      </c>
      <c r="T34" s="3" t="s">
        <v>125</v>
      </c>
      <c r="U34" s="3" t="s">
        <v>124</v>
      </c>
      <c r="V34" s="3" t="s">
        <v>125</v>
      </c>
      <c r="W34" s="3" t="s">
        <v>229</v>
      </c>
      <c r="X34" s="3" t="s">
        <v>228</v>
      </c>
      <c r="Y34" s="11">
        <v>46104</v>
      </c>
      <c r="Z34" s="11">
        <v>46104</v>
      </c>
      <c r="AA34" s="3">
        <v>27</v>
      </c>
      <c r="AB34" s="6">
        <v>402</v>
      </c>
      <c r="AC34" s="3">
        <v>0</v>
      </c>
      <c r="AD34" s="11">
        <v>46106</v>
      </c>
      <c r="AE34" s="17" t="str">
        <f>HYPERLINK("https://ieeg-my.sharepoint.com/:b:/g/personal/transparencia_ieeg_org_mx/IQBO_nZdUmRnQbL53A0HDjAvAV6iA6vc6jCaBMoU_LPAd6Q?e=LxHSfF")</f>
        <v>https://ieeg-my.sharepoint.com/:b:/g/personal/transparencia_ieeg_org_mx/IQBO_nZdUmRnQbL53A0HDjAvAV6iA6vc6jCaBMoU_LPAd6Q?e=LxHSfF</v>
      </c>
      <c r="AF34" s="3">
        <v>27</v>
      </c>
      <c r="AG34" s="7" t="s">
        <v>127</v>
      </c>
      <c r="AH34" s="3" t="s">
        <v>119</v>
      </c>
      <c r="AI34" s="4">
        <v>46204</v>
      </c>
      <c r="AJ34" s="8" t="s">
        <v>806</v>
      </c>
    </row>
    <row r="35" spans="1:36" x14ac:dyDescent="0.25">
      <c r="A35" s="3">
        <v>2026</v>
      </c>
      <c r="B35" s="4">
        <v>46113</v>
      </c>
      <c r="C35" s="4">
        <v>46203</v>
      </c>
      <c r="D35" s="3" t="s">
        <v>91</v>
      </c>
      <c r="E35" s="3" t="s">
        <v>134</v>
      </c>
      <c r="F35" s="3" t="s">
        <v>223</v>
      </c>
      <c r="G35" s="3" t="s">
        <v>224</v>
      </c>
      <c r="H35" s="3" t="s">
        <v>219</v>
      </c>
      <c r="I35" s="3" t="s">
        <v>225</v>
      </c>
      <c r="J35" s="3" t="s">
        <v>226</v>
      </c>
      <c r="K35" s="3" t="s">
        <v>227</v>
      </c>
      <c r="L35" s="3" t="s">
        <v>101</v>
      </c>
      <c r="M35" s="3" t="s">
        <v>104</v>
      </c>
      <c r="N35" s="3" t="s">
        <v>230</v>
      </c>
      <c r="O35" s="3" t="s">
        <v>106</v>
      </c>
      <c r="P35" s="9">
        <v>1</v>
      </c>
      <c r="Q35" s="10">
        <v>770</v>
      </c>
      <c r="R35" s="3" t="s">
        <v>124</v>
      </c>
      <c r="S35" s="3" t="s">
        <v>125</v>
      </c>
      <c r="T35" s="3" t="s">
        <v>125</v>
      </c>
      <c r="U35" s="3" t="s">
        <v>124</v>
      </c>
      <c r="V35" s="3" t="s">
        <v>125</v>
      </c>
      <c r="W35" s="3" t="s">
        <v>133</v>
      </c>
      <c r="X35" s="3" t="s">
        <v>230</v>
      </c>
      <c r="Y35" s="11">
        <v>46100</v>
      </c>
      <c r="Z35" s="11">
        <v>46100</v>
      </c>
      <c r="AA35" s="3">
        <v>28</v>
      </c>
      <c r="AB35" s="6">
        <v>770</v>
      </c>
      <c r="AC35" s="3">
        <v>0</v>
      </c>
      <c r="AD35" s="11">
        <v>46106</v>
      </c>
      <c r="AE35" s="17" t="str">
        <f>HYPERLINK("https://ieeg-my.sharepoint.com/:b:/g/personal/transparencia_ieeg_org_mx/IQCdEhPrFgxJToTaL5VabjwnAcbN6BcpVgjnF0f7d_xGABk?e=HF0rta")</f>
        <v>https://ieeg-my.sharepoint.com/:b:/g/personal/transparencia_ieeg_org_mx/IQCdEhPrFgxJToTaL5VabjwnAcbN6BcpVgjnF0f7d_xGABk?e=HF0rta</v>
      </c>
      <c r="AF35" s="3">
        <v>28</v>
      </c>
      <c r="AG35" s="7" t="s">
        <v>127</v>
      </c>
      <c r="AH35" s="3" t="s">
        <v>119</v>
      </c>
      <c r="AI35" s="4">
        <v>46204</v>
      </c>
      <c r="AJ35" s="8" t="s">
        <v>806</v>
      </c>
    </row>
    <row r="36" spans="1:36" x14ac:dyDescent="0.25">
      <c r="A36" s="3">
        <v>2026</v>
      </c>
      <c r="B36" s="4">
        <v>46113</v>
      </c>
      <c r="C36" s="4">
        <v>46203</v>
      </c>
      <c r="D36" s="3" t="s">
        <v>91</v>
      </c>
      <c r="E36" s="3" t="s">
        <v>134</v>
      </c>
      <c r="F36" s="3" t="s">
        <v>223</v>
      </c>
      <c r="G36" s="3" t="s">
        <v>224</v>
      </c>
      <c r="H36" s="3" t="s">
        <v>219</v>
      </c>
      <c r="I36" s="3" t="s">
        <v>225</v>
      </c>
      <c r="J36" s="3" t="s">
        <v>226</v>
      </c>
      <c r="K36" s="3" t="s">
        <v>227</v>
      </c>
      <c r="L36" s="3" t="s">
        <v>101</v>
      </c>
      <c r="M36" s="3" t="s">
        <v>104</v>
      </c>
      <c r="N36" s="3" t="s">
        <v>230</v>
      </c>
      <c r="O36" s="3" t="s">
        <v>106</v>
      </c>
      <c r="P36" s="9">
        <v>1</v>
      </c>
      <c r="Q36" s="10">
        <v>38</v>
      </c>
      <c r="R36" s="3" t="s">
        <v>124</v>
      </c>
      <c r="S36" s="3" t="s">
        <v>125</v>
      </c>
      <c r="T36" s="3" t="s">
        <v>125</v>
      </c>
      <c r="U36" s="3" t="s">
        <v>124</v>
      </c>
      <c r="V36" s="3" t="s">
        <v>125</v>
      </c>
      <c r="W36" s="3" t="s">
        <v>133</v>
      </c>
      <c r="X36" s="3" t="s">
        <v>230</v>
      </c>
      <c r="Y36" s="11">
        <v>46100</v>
      </c>
      <c r="Z36" s="11">
        <v>46100</v>
      </c>
      <c r="AA36" s="3">
        <v>29</v>
      </c>
      <c r="AB36" s="6">
        <v>38</v>
      </c>
      <c r="AC36" s="3">
        <v>0</v>
      </c>
      <c r="AD36" s="11">
        <v>46106</v>
      </c>
      <c r="AE36" s="19"/>
      <c r="AF36" s="3">
        <v>29</v>
      </c>
      <c r="AG36" s="7" t="s">
        <v>127</v>
      </c>
      <c r="AH36" s="3" t="s">
        <v>119</v>
      </c>
      <c r="AI36" s="4">
        <v>46204</v>
      </c>
      <c r="AJ36" s="8" t="s">
        <v>806</v>
      </c>
    </row>
    <row r="37" spans="1:36" x14ac:dyDescent="0.25">
      <c r="A37" s="3">
        <v>2026</v>
      </c>
      <c r="B37" s="4">
        <v>46113</v>
      </c>
      <c r="C37" s="4">
        <v>46203</v>
      </c>
      <c r="D37" s="3" t="s">
        <v>91</v>
      </c>
      <c r="E37" s="3" t="s">
        <v>209</v>
      </c>
      <c r="F37" s="3" t="s">
        <v>231</v>
      </c>
      <c r="G37" s="3" t="s">
        <v>232</v>
      </c>
      <c r="H37" s="3" t="s">
        <v>233</v>
      </c>
      <c r="I37" s="3" t="s">
        <v>234</v>
      </c>
      <c r="J37" s="3" t="s">
        <v>235</v>
      </c>
      <c r="K37" s="3" t="s">
        <v>236</v>
      </c>
      <c r="L37" s="3" t="s">
        <v>101</v>
      </c>
      <c r="M37" s="3" t="s">
        <v>104</v>
      </c>
      <c r="N37" s="3" t="s">
        <v>237</v>
      </c>
      <c r="O37" s="3" t="s">
        <v>106</v>
      </c>
      <c r="P37" s="9">
        <v>3</v>
      </c>
      <c r="Q37" s="10">
        <v>73</v>
      </c>
      <c r="R37" s="3" t="s">
        <v>124</v>
      </c>
      <c r="S37" s="3" t="s">
        <v>125</v>
      </c>
      <c r="T37" s="3" t="s">
        <v>238</v>
      </c>
      <c r="U37" s="3" t="s">
        <v>124</v>
      </c>
      <c r="V37" s="3" t="s">
        <v>125</v>
      </c>
      <c r="W37" s="3" t="s">
        <v>160</v>
      </c>
      <c r="X37" s="3" t="s">
        <v>237</v>
      </c>
      <c r="Y37" s="11">
        <v>46092</v>
      </c>
      <c r="Z37" s="11">
        <v>46101</v>
      </c>
      <c r="AA37" s="3">
        <v>30</v>
      </c>
      <c r="AB37" s="6">
        <v>73</v>
      </c>
      <c r="AC37" s="3">
        <v>0</v>
      </c>
      <c r="AD37" s="11">
        <v>46107</v>
      </c>
      <c r="AE37" s="19"/>
      <c r="AF37" s="3">
        <v>30</v>
      </c>
      <c r="AG37" s="7" t="s">
        <v>127</v>
      </c>
      <c r="AH37" s="3" t="s">
        <v>119</v>
      </c>
      <c r="AI37" s="4">
        <v>46204</v>
      </c>
      <c r="AJ37" s="8" t="s">
        <v>806</v>
      </c>
    </row>
    <row r="38" spans="1:36" x14ac:dyDescent="0.25">
      <c r="A38" s="3">
        <v>2026</v>
      </c>
      <c r="B38" s="4">
        <v>46113</v>
      </c>
      <c r="C38" s="4">
        <v>46203</v>
      </c>
      <c r="D38" s="3" t="s">
        <v>91</v>
      </c>
      <c r="E38" s="3" t="s">
        <v>209</v>
      </c>
      <c r="F38" s="3" t="s">
        <v>231</v>
      </c>
      <c r="G38" s="3" t="s">
        <v>232</v>
      </c>
      <c r="H38" s="3" t="s">
        <v>233</v>
      </c>
      <c r="I38" s="3" t="s">
        <v>234</v>
      </c>
      <c r="J38" s="3" t="s">
        <v>235</v>
      </c>
      <c r="K38" s="3" t="s">
        <v>236</v>
      </c>
      <c r="L38" s="3" t="s">
        <v>101</v>
      </c>
      <c r="M38" s="3" t="s">
        <v>104</v>
      </c>
      <c r="N38" s="3" t="s">
        <v>237</v>
      </c>
      <c r="O38" s="3" t="s">
        <v>106</v>
      </c>
      <c r="P38" s="9">
        <v>3</v>
      </c>
      <c r="Q38" s="10">
        <v>1804.88</v>
      </c>
      <c r="R38" s="3" t="s">
        <v>124</v>
      </c>
      <c r="S38" s="3" t="s">
        <v>125</v>
      </c>
      <c r="T38" s="3" t="s">
        <v>238</v>
      </c>
      <c r="U38" s="3" t="s">
        <v>124</v>
      </c>
      <c r="V38" s="3" t="s">
        <v>125</v>
      </c>
      <c r="W38" s="3" t="s">
        <v>160</v>
      </c>
      <c r="X38" s="3" t="s">
        <v>237</v>
      </c>
      <c r="Y38" s="11">
        <v>46094</v>
      </c>
      <c r="Z38" s="11">
        <v>46100</v>
      </c>
      <c r="AA38" s="3">
        <v>31</v>
      </c>
      <c r="AB38" s="6">
        <v>1804.88</v>
      </c>
      <c r="AC38" s="3">
        <v>0</v>
      </c>
      <c r="AD38" s="11">
        <v>46107</v>
      </c>
      <c r="AE38" s="17" t="str">
        <f>HYPERLINK("https://ieeg-my.sharepoint.com/:b:/g/personal/transparencia_ieeg_org_mx/IQBLfHIDk4pETJv77E2XBXWoAVOqQxiIarhh8_v-noS6xPw?e=0Qgqpb")</f>
        <v>https://ieeg-my.sharepoint.com/:b:/g/personal/transparencia_ieeg_org_mx/IQBLfHIDk4pETJv77E2XBXWoAVOqQxiIarhh8_v-noS6xPw?e=0Qgqpb</v>
      </c>
      <c r="AF38" s="3">
        <v>31</v>
      </c>
      <c r="AG38" s="7" t="s">
        <v>127</v>
      </c>
      <c r="AH38" s="3" t="s">
        <v>119</v>
      </c>
      <c r="AI38" s="4">
        <v>46204</v>
      </c>
      <c r="AJ38" s="8" t="s">
        <v>807</v>
      </c>
    </row>
    <row r="39" spans="1:36" x14ac:dyDescent="0.25">
      <c r="A39" s="3">
        <v>2026</v>
      </c>
      <c r="B39" s="4">
        <v>46113</v>
      </c>
      <c r="C39" s="4">
        <v>46203</v>
      </c>
      <c r="D39" s="3" t="s">
        <v>91</v>
      </c>
      <c r="E39" s="3" t="s">
        <v>209</v>
      </c>
      <c r="F39" s="3" t="s">
        <v>239</v>
      </c>
      <c r="G39" s="3" t="s">
        <v>136</v>
      </c>
      <c r="H39" s="3" t="s">
        <v>240</v>
      </c>
      <c r="I39" s="3" t="s">
        <v>241</v>
      </c>
      <c r="J39" s="3" t="s">
        <v>242</v>
      </c>
      <c r="K39" s="3" t="s">
        <v>139</v>
      </c>
      <c r="L39" t="s">
        <v>102</v>
      </c>
      <c r="M39" s="3" t="s">
        <v>104</v>
      </c>
      <c r="N39" s="3" t="s">
        <v>243</v>
      </c>
      <c r="O39" s="3" t="s">
        <v>106</v>
      </c>
      <c r="P39" s="9">
        <v>0</v>
      </c>
      <c r="Q39" s="10">
        <v>465</v>
      </c>
      <c r="R39" s="3" t="s">
        <v>124</v>
      </c>
      <c r="S39" s="3" t="s">
        <v>125</v>
      </c>
      <c r="T39" s="3" t="s">
        <v>186</v>
      </c>
      <c r="U39" s="3" t="s">
        <v>124</v>
      </c>
      <c r="V39" s="3" t="s">
        <v>125</v>
      </c>
      <c r="W39" s="3" t="s">
        <v>125</v>
      </c>
      <c r="X39" s="3" t="s">
        <v>243</v>
      </c>
      <c r="Y39" s="11">
        <v>46079</v>
      </c>
      <c r="Z39" s="11">
        <v>46099</v>
      </c>
      <c r="AA39" s="3">
        <v>32</v>
      </c>
      <c r="AB39" s="6">
        <v>465</v>
      </c>
      <c r="AC39" s="3">
        <v>0</v>
      </c>
      <c r="AD39" s="11">
        <v>46106</v>
      </c>
      <c r="AE39" s="20"/>
      <c r="AF39" s="3">
        <v>32</v>
      </c>
      <c r="AG39" s="7" t="s">
        <v>127</v>
      </c>
      <c r="AH39" s="3" t="s">
        <v>119</v>
      </c>
      <c r="AI39" s="4">
        <v>46204</v>
      </c>
      <c r="AJ39" s="8" t="s">
        <v>806</v>
      </c>
    </row>
    <row r="40" spans="1:36" x14ac:dyDescent="0.25">
      <c r="A40" s="3">
        <v>2026</v>
      </c>
      <c r="B40" s="4">
        <v>46113</v>
      </c>
      <c r="C40" s="4">
        <v>46203</v>
      </c>
      <c r="D40" s="3" t="s">
        <v>91</v>
      </c>
      <c r="E40" s="3" t="s">
        <v>134</v>
      </c>
      <c r="F40" s="3" t="s">
        <v>244</v>
      </c>
      <c r="G40" s="3" t="s">
        <v>245</v>
      </c>
      <c r="H40" s="3" t="s">
        <v>219</v>
      </c>
      <c r="I40" s="3" t="s">
        <v>246</v>
      </c>
      <c r="J40" s="3" t="s">
        <v>247</v>
      </c>
      <c r="K40" s="3" t="s">
        <v>145</v>
      </c>
      <c r="L40" t="s">
        <v>102</v>
      </c>
      <c r="M40" s="3" t="s">
        <v>104</v>
      </c>
      <c r="N40" s="3" t="s">
        <v>248</v>
      </c>
      <c r="O40" s="3" t="s">
        <v>106</v>
      </c>
      <c r="P40" s="9">
        <v>2</v>
      </c>
      <c r="Q40" s="10">
        <v>1299.1300000000001</v>
      </c>
      <c r="R40" s="3" t="s">
        <v>124</v>
      </c>
      <c r="S40" s="3" t="s">
        <v>125</v>
      </c>
      <c r="T40" s="3" t="s">
        <v>125</v>
      </c>
      <c r="U40" s="3" t="s">
        <v>124</v>
      </c>
      <c r="V40" s="3" t="s">
        <v>125</v>
      </c>
      <c r="W40" s="3" t="s">
        <v>171</v>
      </c>
      <c r="X40" s="3" t="s">
        <v>248</v>
      </c>
      <c r="Y40" s="11">
        <v>46100</v>
      </c>
      <c r="Z40" s="11">
        <v>46100</v>
      </c>
      <c r="AA40" s="3">
        <v>33</v>
      </c>
      <c r="AB40" s="6">
        <v>1299.1300000000001</v>
      </c>
      <c r="AC40" s="3">
        <v>0</v>
      </c>
      <c r="AD40" s="11">
        <v>46106</v>
      </c>
      <c r="AE40" s="17" t="str">
        <f>HYPERLINK("https://ieeg-my.sharepoint.com/:b:/g/personal/transparencia_ieeg_org_mx/IQBLfHIDk4pETJv77E2XBXWoAVOqQxiIarhh8_v-noS6xPw?e=0Qgqpb")</f>
        <v>https://ieeg-my.sharepoint.com/:b:/g/personal/transparencia_ieeg_org_mx/IQBLfHIDk4pETJv77E2XBXWoAVOqQxiIarhh8_v-noS6xPw?e=0Qgqpb</v>
      </c>
      <c r="AF40" s="3">
        <v>33</v>
      </c>
      <c r="AG40" s="7" t="s">
        <v>127</v>
      </c>
      <c r="AH40" s="3" t="s">
        <v>119</v>
      </c>
      <c r="AI40" s="4">
        <v>46204</v>
      </c>
      <c r="AJ40" s="8" t="s">
        <v>806</v>
      </c>
    </row>
    <row r="41" spans="1:36" x14ac:dyDescent="0.25">
      <c r="A41" s="3">
        <v>2026</v>
      </c>
      <c r="B41" s="4">
        <v>46113</v>
      </c>
      <c r="C41" s="4">
        <v>46203</v>
      </c>
      <c r="D41" s="3" t="s">
        <v>91</v>
      </c>
      <c r="E41" s="3" t="s">
        <v>134</v>
      </c>
      <c r="F41" s="3" t="s">
        <v>244</v>
      </c>
      <c r="G41" s="3" t="s">
        <v>245</v>
      </c>
      <c r="H41" s="3" t="s">
        <v>219</v>
      </c>
      <c r="I41" s="3" t="s">
        <v>246</v>
      </c>
      <c r="J41" s="3" t="s">
        <v>247</v>
      </c>
      <c r="K41" s="3" t="s">
        <v>145</v>
      </c>
      <c r="L41" t="s">
        <v>102</v>
      </c>
      <c r="M41" s="3" t="s">
        <v>104</v>
      </c>
      <c r="N41" s="3" t="s">
        <v>248</v>
      </c>
      <c r="O41" s="3" t="s">
        <v>106</v>
      </c>
      <c r="P41" s="9">
        <v>2</v>
      </c>
      <c r="Q41" s="10">
        <v>555</v>
      </c>
      <c r="R41" s="3" t="s">
        <v>124</v>
      </c>
      <c r="S41" s="3" t="s">
        <v>125</v>
      </c>
      <c r="T41" s="3" t="s">
        <v>125</v>
      </c>
      <c r="U41" s="3" t="s">
        <v>124</v>
      </c>
      <c r="V41" s="3" t="s">
        <v>125</v>
      </c>
      <c r="W41" s="3" t="s">
        <v>194</v>
      </c>
      <c r="X41" s="3" t="s">
        <v>248</v>
      </c>
      <c r="Y41" s="11">
        <v>46104</v>
      </c>
      <c r="Z41" s="11">
        <v>46104</v>
      </c>
      <c r="AA41" s="3">
        <v>34</v>
      </c>
      <c r="AB41" s="6">
        <v>555</v>
      </c>
      <c r="AC41" s="3">
        <v>0</v>
      </c>
      <c r="AD41" s="11">
        <v>46107</v>
      </c>
      <c r="AE41" s="17" t="str">
        <f>HYPERLINK("https://ieeg-my.sharepoint.com/:b:/g/personal/transparencia_ieeg_org_mx/IQCY4OWJlTLjR6EixSVpE6IVASmTz2x6PsruuL5D7_4XWHQ?e=csgIbH")</f>
        <v>https://ieeg-my.sharepoint.com/:b:/g/personal/transparencia_ieeg_org_mx/IQCY4OWJlTLjR6EixSVpE6IVASmTz2x6PsruuL5D7_4XWHQ?e=csgIbH</v>
      </c>
      <c r="AF41" s="3">
        <v>34</v>
      </c>
      <c r="AG41" s="7" t="s">
        <v>127</v>
      </c>
      <c r="AH41" s="3" t="s">
        <v>119</v>
      </c>
      <c r="AI41" s="4">
        <v>46204</v>
      </c>
      <c r="AJ41" s="8" t="s">
        <v>806</v>
      </c>
    </row>
    <row r="42" spans="1:36" x14ac:dyDescent="0.25">
      <c r="A42" s="3">
        <v>2026</v>
      </c>
      <c r="B42" s="4">
        <v>46113</v>
      </c>
      <c r="C42" s="4">
        <v>46203</v>
      </c>
      <c r="D42" s="3" t="s">
        <v>91</v>
      </c>
      <c r="E42" s="3" t="s">
        <v>209</v>
      </c>
      <c r="F42" s="3" t="s">
        <v>249</v>
      </c>
      <c r="G42" s="3" t="s">
        <v>250</v>
      </c>
      <c r="H42" s="3" t="s">
        <v>251</v>
      </c>
      <c r="I42" s="3" t="s">
        <v>252</v>
      </c>
      <c r="J42" s="3" t="s">
        <v>253</v>
      </c>
      <c r="K42" s="3" t="s">
        <v>254</v>
      </c>
      <c r="L42" t="s">
        <v>102</v>
      </c>
      <c r="M42" s="3" t="s">
        <v>104</v>
      </c>
      <c r="N42" s="3" t="s">
        <v>243</v>
      </c>
      <c r="O42" s="3" t="s">
        <v>106</v>
      </c>
      <c r="P42" s="9">
        <v>0</v>
      </c>
      <c r="Q42" s="10">
        <v>254</v>
      </c>
      <c r="R42" s="3" t="s">
        <v>124</v>
      </c>
      <c r="S42" s="3" t="s">
        <v>125</v>
      </c>
      <c r="T42" s="3" t="s">
        <v>255</v>
      </c>
      <c r="U42" s="3" t="s">
        <v>124</v>
      </c>
      <c r="V42" s="3" t="s">
        <v>125</v>
      </c>
      <c r="W42" s="3" t="s">
        <v>125</v>
      </c>
      <c r="X42" s="3" t="s">
        <v>243</v>
      </c>
      <c r="Y42" s="11">
        <v>46087</v>
      </c>
      <c r="Z42" s="11">
        <v>46087</v>
      </c>
      <c r="AA42" s="3">
        <v>35</v>
      </c>
      <c r="AB42" s="6">
        <v>254</v>
      </c>
      <c r="AC42" s="3">
        <v>0</v>
      </c>
      <c r="AD42" s="11">
        <v>46107</v>
      </c>
      <c r="AE42" s="19"/>
      <c r="AF42" s="3">
        <v>35</v>
      </c>
      <c r="AG42" s="7" t="s">
        <v>127</v>
      </c>
      <c r="AH42" s="3" t="s">
        <v>119</v>
      </c>
      <c r="AI42" s="4">
        <v>46204</v>
      </c>
      <c r="AJ42" s="8" t="s">
        <v>806</v>
      </c>
    </row>
    <row r="43" spans="1:36" x14ac:dyDescent="0.25">
      <c r="A43" s="3">
        <v>2026</v>
      </c>
      <c r="B43" s="4">
        <v>46113</v>
      </c>
      <c r="C43" s="4">
        <v>46203</v>
      </c>
      <c r="D43" s="3" t="s">
        <v>91</v>
      </c>
      <c r="E43" s="3" t="s">
        <v>209</v>
      </c>
      <c r="F43" s="3" t="s">
        <v>256</v>
      </c>
      <c r="G43" s="3" t="s">
        <v>257</v>
      </c>
      <c r="H43" s="3" t="s">
        <v>258</v>
      </c>
      <c r="I43" s="3" t="s">
        <v>259</v>
      </c>
      <c r="J43" s="3" t="s">
        <v>260</v>
      </c>
      <c r="K43" s="3" t="s">
        <v>261</v>
      </c>
      <c r="L43" s="3" t="s">
        <v>101</v>
      </c>
      <c r="M43" s="3" t="s">
        <v>104</v>
      </c>
      <c r="N43" s="3" t="s">
        <v>262</v>
      </c>
      <c r="O43" s="3" t="s">
        <v>106</v>
      </c>
      <c r="P43" s="9">
        <v>0</v>
      </c>
      <c r="Q43" s="10">
        <v>363</v>
      </c>
      <c r="R43" s="3" t="s">
        <v>124</v>
      </c>
      <c r="S43" s="3" t="s">
        <v>125</v>
      </c>
      <c r="T43" s="3" t="s">
        <v>258</v>
      </c>
      <c r="U43" s="3" t="s">
        <v>124</v>
      </c>
      <c r="V43" s="3" t="s">
        <v>125</v>
      </c>
      <c r="W43" s="3" t="s">
        <v>263</v>
      </c>
      <c r="X43" s="3" t="s">
        <v>262</v>
      </c>
      <c r="Y43" s="11">
        <v>46084</v>
      </c>
      <c r="Z43" s="11">
        <v>46093</v>
      </c>
      <c r="AA43" s="3">
        <v>36</v>
      </c>
      <c r="AB43" s="6">
        <v>363</v>
      </c>
      <c r="AC43" s="3">
        <v>0</v>
      </c>
      <c r="AD43" s="11">
        <v>46107</v>
      </c>
      <c r="AE43" s="19"/>
      <c r="AF43" s="3">
        <v>36</v>
      </c>
      <c r="AG43" s="7" t="s">
        <v>127</v>
      </c>
      <c r="AH43" s="3" t="s">
        <v>119</v>
      </c>
      <c r="AI43" s="4">
        <v>46204</v>
      </c>
      <c r="AJ43" s="8" t="s">
        <v>806</v>
      </c>
    </row>
    <row r="44" spans="1:36" x14ac:dyDescent="0.25">
      <c r="A44" s="3">
        <v>2026</v>
      </c>
      <c r="B44" s="4">
        <v>46113</v>
      </c>
      <c r="C44" s="4">
        <v>46203</v>
      </c>
      <c r="D44" s="3" t="s">
        <v>91</v>
      </c>
      <c r="E44" s="3" t="s">
        <v>209</v>
      </c>
      <c r="F44" s="3" t="s">
        <v>264</v>
      </c>
      <c r="G44" s="3" t="s">
        <v>232</v>
      </c>
      <c r="H44" s="3" t="s">
        <v>265</v>
      </c>
      <c r="I44" s="3" t="s">
        <v>266</v>
      </c>
      <c r="J44" s="3" t="s">
        <v>267</v>
      </c>
      <c r="K44" s="3"/>
      <c r="L44" s="3" t="s">
        <v>101</v>
      </c>
      <c r="M44" s="3" t="s">
        <v>104</v>
      </c>
      <c r="N44" s="3" t="s">
        <v>268</v>
      </c>
      <c r="O44" s="3" t="s">
        <v>106</v>
      </c>
      <c r="P44" s="9">
        <v>0</v>
      </c>
      <c r="Q44" s="10">
        <v>50</v>
      </c>
      <c r="R44" s="3" t="s">
        <v>124</v>
      </c>
      <c r="S44" s="3" t="s">
        <v>125</v>
      </c>
      <c r="T44" s="3" t="s">
        <v>265</v>
      </c>
      <c r="U44" s="3" t="s">
        <v>124</v>
      </c>
      <c r="V44" s="3" t="s">
        <v>125</v>
      </c>
      <c r="W44" s="3" t="s">
        <v>269</v>
      </c>
      <c r="X44" s="3" t="s">
        <v>268</v>
      </c>
      <c r="Y44" s="11">
        <v>46100</v>
      </c>
      <c r="Z44" s="11">
        <v>46100</v>
      </c>
      <c r="AA44" s="3">
        <v>37</v>
      </c>
      <c r="AB44" s="6">
        <v>50</v>
      </c>
      <c r="AC44" s="3">
        <v>0</v>
      </c>
      <c r="AD44" s="11">
        <v>46107</v>
      </c>
      <c r="AE44" s="19"/>
      <c r="AF44" s="3">
        <v>37</v>
      </c>
      <c r="AG44" s="7" t="s">
        <v>127</v>
      </c>
      <c r="AH44" s="3" t="s">
        <v>119</v>
      </c>
      <c r="AI44" s="4">
        <v>46204</v>
      </c>
      <c r="AJ44" s="8" t="s">
        <v>806</v>
      </c>
    </row>
    <row r="45" spans="1:36" x14ac:dyDescent="0.25">
      <c r="A45" s="3">
        <v>2026</v>
      </c>
      <c r="B45" s="4">
        <v>46113</v>
      </c>
      <c r="C45" s="4">
        <v>46203</v>
      </c>
      <c r="D45" s="3" t="s">
        <v>91</v>
      </c>
      <c r="E45" s="3" t="s">
        <v>209</v>
      </c>
      <c r="F45" s="3" t="s">
        <v>264</v>
      </c>
      <c r="G45" s="3" t="s">
        <v>232</v>
      </c>
      <c r="H45" s="3" t="s">
        <v>270</v>
      </c>
      <c r="I45" s="3" t="s">
        <v>271</v>
      </c>
      <c r="J45" s="3" t="s">
        <v>247</v>
      </c>
      <c r="K45" s="3" t="s">
        <v>121</v>
      </c>
      <c r="L45" s="3" t="s">
        <v>101</v>
      </c>
      <c r="M45" s="3" t="s">
        <v>104</v>
      </c>
      <c r="N45" s="3" t="s">
        <v>243</v>
      </c>
      <c r="O45" s="3" t="s">
        <v>106</v>
      </c>
      <c r="P45" s="9">
        <v>0</v>
      </c>
      <c r="Q45" s="10">
        <v>936</v>
      </c>
      <c r="R45" s="3" t="s">
        <v>124</v>
      </c>
      <c r="S45" s="3" t="s">
        <v>125</v>
      </c>
      <c r="T45" s="3" t="s">
        <v>270</v>
      </c>
      <c r="U45" s="3" t="s">
        <v>124</v>
      </c>
      <c r="V45" s="3" t="s">
        <v>125</v>
      </c>
      <c r="W45" s="3" t="s">
        <v>125</v>
      </c>
      <c r="X45" s="3" t="s">
        <v>243</v>
      </c>
      <c r="Y45" s="11">
        <v>46086</v>
      </c>
      <c r="Z45" s="11">
        <v>46099</v>
      </c>
      <c r="AA45" s="3">
        <v>38</v>
      </c>
      <c r="AB45" s="6">
        <v>936</v>
      </c>
      <c r="AC45" s="3">
        <v>0</v>
      </c>
      <c r="AD45" s="11">
        <v>46107</v>
      </c>
      <c r="AE45" s="19"/>
      <c r="AF45" s="3">
        <v>38</v>
      </c>
      <c r="AG45" s="7" t="s">
        <v>127</v>
      </c>
      <c r="AH45" s="3" t="s">
        <v>119</v>
      </c>
      <c r="AI45" s="4">
        <v>46204</v>
      </c>
      <c r="AJ45" s="8" t="s">
        <v>806</v>
      </c>
    </row>
    <row r="46" spans="1:36" x14ac:dyDescent="0.25">
      <c r="A46" s="3">
        <v>2026</v>
      </c>
      <c r="B46" s="4">
        <v>46113</v>
      </c>
      <c r="C46" s="4">
        <v>46203</v>
      </c>
      <c r="D46" s="3" t="s">
        <v>91</v>
      </c>
      <c r="E46" s="3" t="s">
        <v>134</v>
      </c>
      <c r="F46" s="3" t="s">
        <v>272</v>
      </c>
      <c r="G46" s="3" t="s">
        <v>273</v>
      </c>
      <c r="H46" s="3" t="s">
        <v>274</v>
      </c>
      <c r="I46" s="3" t="s">
        <v>275</v>
      </c>
      <c r="J46" s="3" t="s">
        <v>276</v>
      </c>
      <c r="K46" s="3" t="s">
        <v>267</v>
      </c>
      <c r="L46" t="s">
        <v>102</v>
      </c>
      <c r="M46" s="3" t="s">
        <v>104</v>
      </c>
      <c r="N46" s="3" t="s">
        <v>248</v>
      </c>
      <c r="O46" s="3" t="s">
        <v>106</v>
      </c>
      <c r="P46" s="9">
        <v>1</v>
      </c>
      <c r="Q46" s="10">
        <v>592.76</v>
      </c>
      <c r="R46" s="3" t="s">
        <v>124</v>
      </c>
      <c r="S46" s="3" t="s">
        <v>125</v>
      </c>
      <c r="T46" s="3" t="s">
        <v>125</v>
      </c>
      <c r="U46" s="3" t="s">
        <v>124</v>
      </c>
      <c r="V46" s="3" t="s">
        <v>125</v>
      </c>
      <c r="W46" s="3" t="s">
        <v>171</v>
      </c>
      <c r="X46" s="3" t="s">
        <v>248</v>
      </c>
      <c r="Y46" s="11">
        <v>46100</v>
      </c>
      <c r="Z46" s="11">
        <v>46100</v>
      </c>
      <c r="AA46" s="3">
        <v>39</v>
      </c>
      <c r="AB46" s="6">
        <v>592.76</v>
      </c>
      <c r="AC46" s="3">
        <v>0</v>
      </c>
      <c r="AD46" s="11">
        <v>46105</v>
      </c>
      <c r="AE46" s="17" t="str">
        <f>HYPERLINK("https://ieeg-my.sharepoint.com/:b:/g/personal/transparencia_ieeg_org_mx/IQD37qeJtgDpR6noiM-9QT0fAQrXfkBHvW3vveZX5CFm-70?e=kyXkC3")</f>
        <v>https://ieeg-my.sharepoint.com/:b:/g/personal/transparencia_ieeg_org_mx/IQD37qeJtgDpR6noiM-9QT0fAQrXfkBHvW3vveZX5CFm-70?e=kyXkC3</v>
      </c>
      <c r="AF46" s="3">
        <v>39</v>
      </c>
      <c r="AG46" s="7" t="s">
        <v>127</v>
      </c>
      <c r="AH46" s="3" t="s">
        <v>119</v>
      </c>
      <c r="AI46" s="4">
        <v>46204</v>
      </c>
      <c r="AJ46" s="8" t="s">
        <v>806</v>
      </c>
    </row>
    <row r="47" spans="1:36" x14ac:dyDescent="0.25">
      <c r="A47" s="3">
        <v>2026</v>
      </c>
      <c r="B47" s="4">
        <v>46113</v>
      </c>
      <c r="C47" s="4">
        <v>46203</v>
      </c>
      <c r="D47" s="3" t="s">
        <v>91</v>
      </c>
      <c r="E47" s="3" t="s">
        <v>209</v>
      </c>
      <c r="F47" s="3" t="s">
        <v>277</v>
      </c>
      <c r="G47" s="3" t="s">
        <v>278</v>
      </c>
      <c r="H47" s="3" t="s">
        <v>279</v>
      </c>
      <c r="I47" s="3" t="s">
        <v>280</v>
      </c>
      <c r="J47" s="3" t="s">
        <v>236</v>
      </c>
      <c r="K47" s="3" t="s">
        <v>281</v>
      </c>
      <c r="L47" s="3" t="s">
        <v>101</v>
      </c>
      <c r="M47" s="3" t="s">
        <v>104</v>
      </c>
      <c r="N47" s="3" t="s">
        <v>282</v>
      </c>
      <c r="O47" s="3" t="s">
        <v>106</v>
      </c>
      <c r="P47" s="9">
        <v>1</v>
      </c>
      <c r="Q47" s="10">
        <v>766</v>
      </c>
      <c r="R47" s="3" t="s">
        <v>124</v>
      </c>
      <c r="S47" s="3" t="s">
        <v>125</v>
      </c>
      <c r="T47" s="3" t="s">
        <v>125</v>
      </c>
      <c r="U47" s="3" t="s">
        <v>124</v>
      </c>
      <c r="V47" s="3" t="s">
        <v>125</v>
      </c>
      <c r="W47" s="3" t="s">
        <v>283</v>
      </c>
      <c r="X47" s="3" t="s">
        <v>282</v>
      </c>
      <c r="Y47" s="11">
        <v>46100</v>
      </c>
      <c r="Z47" s="11">
        <v>46100</v>
      </c>
      <c r="AA47" s="3">
        <v>40</v>
      </c>
      <c r="AB47" s="6">
        <v>766</v>
      </c>
      <c r="AC47" s="3">
        <v>0</v>
      </c>
      <c r="AD47" s="11">
        <v>46101</v>
      </c>
      <c r="AE47" s="17" t="str">
        <f>HYPERLINK("https://ieeg-my.sharepoint.com/:b:/g/personal/transparencia_ieeg_org_mx/IQBPUlM373xBS58w2B6FWSHxAT3fm9Wn9jNsXenfOJx4xTE?e=aLbjQT")</f>
        <v>https://ieeg-my.sharepoint.com/:b:/g/personal/transparencia_ieeg_org_mx/IQBPUlM373xBS58w2B6FWSHxAT3fm9Wn9jNsXenfOJx4xTE?e=aLbjQT</v>
      </c>
      <c r="AF47" s="3">
        <v>40</v>
      </c>
      <c r="AG47" s="7" t="s">
        <v>127</v>
      </c>
      <c r="AH47" s="3" t="s">
        <v>119</v>
      </c>
      <c r="AI47" s="4">
        <v>46204</v>
      </c>
      <c r="AJ47" s="8" t="s">
        <v>806</v>
      </c>
    </row>
    <row r="48" spans="1:36" x14ac:dyDescent="0.25">
      <c r="A48" s="3">
        <v>2026</v>
      </c>
      <c r="B48" s="4">
        <v>46113</v>
      </c>
      <c r="C48" s="4">
        <v>46203</v>
      </c>
      <c r="D48" s="3" t="s">
        <v>91</v>
      </c>
      <c r="E48" s="3" t="s">
        <v>209</v>
      </c>
      <c r="F48" s="3" t="s">
        <v>256</v>
      </c>
      <c r="G48" s="3" t="s">
        <v>257</v>
      </c>
      <c r="H48" s="3" t="s">
        <v>284</v>
      </c>
      <c r="I48" s="3" t="s">
        <v>285</v>
      </c>
      <c r="J48" s="3" t="s">
        <v>286</v>
      </c>
      <c r="K48" s="3" t="s">
        <v>164</v>
      </c>
      <c r="L48" s="3" t="s">
        <v>101</v>
      </c>
      <c r="M48" s="3" t="s">
        <v>104</v>
      </c>
      <c r="N48" s="3" t="s">
        <v>287</v>
      </c>
      <c r="O48" s="3" t="s">
        <v>106</v>
      </c>
      <c r="P48" s="9">
        <v>0</v>
      </c>
      <c r="Q48" s="10">
        <v>613</v>
      </c>
      <c r="R48" s="3" t="s">
        <v>124</v>
      </c>
      <c r="S48" s="3" t="s">
        <v>125</v>
      </c>
      <c r="T48" s="3" t="s">
        <v>133</v>
      </c>
      <c r="U48" s="3" t="s">
        <v>124</v>
      </c>
      <c r="V48" s="3" t="s">
        <v>125</v>
      </c>
      <c r="W48" s="3" t="s">
        <v>125</v>
      </c>
      <c r="X48" s="3" t="s">
        <v>287</v>
      </c>
      <c r="Y48" s="11">
        <v>46098</v>
      </c>
      <c r="Z48" s="11">
        <v>46118</v>
      </c>
      <c r="AA48" s="3">
        <v>41</v>
      </c>
      <c r="AB48" s="6">
        <v>613</v>
      </c>
      <c r="AC48" s="3">
        <v>0</v>
      </c>
      <c r="AD48" s="11">
        <v>46119</v>
      </c>
      <c r="AE48" s="19"/>
      <c r="AF48" s="3">
        <v>41</v>
      </c>
      <c r="AG48" s="7" t="s">
        <v>127</v>
      </c>
      <c r="AH48" s="3" t="s">
        <v>119</v>
      </c>
      <c r="AI48" s="4">
        <v>46204</v>
      </c>
      <c r="AJ48" s="8" t="s">
        <v>806</v>
      </c>
    </row>
    <row r="49" spans="1:36" x14ac:dyDescent="0.25">
      <c r="A49" s="3">
        <v>2026</v>
      </c>
      <c r="B49" s="4">
        <v>46113</v>
      </c>
      <c r="C49" s="4">
        <v>46203</v>
      </c>
      <c r="D49" s="3" t="s">
        <v>91</v>
      </c>
      <c r="E49" s="3" t="s">
        <v>209</v>
      </c>
      <c r="F49" s="3" t="s">
        <v>231</v>
      </c>
      <c r="G49" s="3" t="s">
        <v>232</v>
      </c>
      <c r="H49" s="3" t="s">
        <v>288</v>
      </c>
      <c r="I49" s="3" t="s">
        <v>289</v>
      </c>
      <c r="J49" s="3" t="s">
        <v>214</v>
      </c>
      <c r="K49" s="3" t="s">
        <v>192</v>
      </c>
      <c r="L49" s="3" t="s">
        <v>101</v>
      </c>
      <c r="M49" s="3" t="s">
        <v>104</v>
      </c>
      <c r="N49" s="3" t="s">
        <v>290</v>
      </c>
      <c r="O49" s="3" t="s">
        <v>106</v>
      </c>
      <c r="P49" s="9">
        <v>0</v>
      </c>
      <c r="Q49" s="10">
        <v>458</v>
      </c>
      <c r="R49" s="3" t="s">
        <v>124</v>
      </c>
      <c r="S49" s="3" t="s">
        <v>125</v>
      </c>
      <c r="T49" s="3" t="s">
        <v>126</v>
      </c>
      <c r="U49" s="3" t="s">
        <v>124</v>
      </c>
      <c r="V49" s="3" t="s">
        <v>125</v>
      </c>
      <c r="W49" s="3" t="s">
        <v>291</v>
      </c>
      <c r="X49" s="3" t="s">
        <v>290</v>
      </c>
      <c r="Y49" s="11">
        <v>46094</v>
      </c>
      <c r="Z49" s="11">
        <v>46119</v>
      </c>
      <c r="AA49" s="3">
        <v>42</v>
      </c>
      <c r="AB49" s="6">
        <v>458</v>
      </c>
      <c r="AC49" s="3">
        <v>0</v>
      </c>
      <c r="AD49" s="11">
        <v>46121</v>
      </c>
      <c r="AE49" s="19"/>
      <c r="AF49" s="3">
        <v>42</v>
      </c>
      <c r="AG49" s="7" t="s">
        <v>127</v>
      </c>
      <c r="AH49" s="3" t="s">
        <v>119</v>
      </c>
      <c r="AI49" s="4">
        <v>46204</v>
      </c>
      <c r="AJ49" s="8" t="s">
        <v>806</v>
      </c>
    </row>
    <row r="50" spans="1:36" x14ac:dyDescent="0.25">
      <c r="A50" s="3">
        <v>2026</v>
      </c>
      <c r="B50" s="4">
        <v>46113</v>
      </c>
      <c r="C50" s="4">
        <v>46203</v>
      </c>
      <c r="D50" s="3" t="s">
        <v>91</v>
      </c>
      <c r="E50" s="3" t="s">
        <v>134</v>
      </c>
      <c r="F50" s="3" t="s">
        <v>292</v>
      </c>
      <c r="G50" s="3" t="s">
        <v>273</v>
      </c>
      <c r="H50" s="3" t="s">
        <v>251</v>
      </c>
      <c r="I50" s="3" t="s">
        <v>293</v>
      </c>
      <c r="J50" s="3" t="s">
        <v>294</v>
      </c>
      <c r="K50" s="3" t="s">
        <v>295</v>
      </c>
      <c r="L50" s="3" t="s">
        <v>101</v>
      </c>
      <c r="M50" s="3" t="s">
        <v>104</v>
      </c>
      <c r="N50" s="3" t="s">
        <v>296</v>
      </c>
      <c r="O50" s="3" t="s">
        <v>106</v>
      </c>
      <c r="P50" s="9">
        <v>0</v>
      </c>
      <c r="Q50" s="10">
        <v>368</v>
      </c>
      <c r="R50" s="3" t="s">
        <v>124</v>
      </c>
      <c r="S50" s="3" t="s">
        <v>125</v>
      </c>
      <c r="T50" s="3" t="s">
        <v>255</v>
      </c>
      <c r="U50" s="3" t="s">
        <v>124</v>
      </c>
      <c r="V50" s="3" t="s">
        <v>125</v>
      </c>
      <c r="W50" s="3" t="s">
        <v>125</v>
      </c>
      <c r="X50" s="3" t="s">
        <v>296</v>
      </c>
      <c r="Y50" s="11">
        <v>46107</v>
      </c>
      <c r="Z50" s="11">
        <v>46107</v>
      </c>
      <c r="AA50" s="3">
        <v>43</v>
      </c>
      <c r="AB50" s="6">
        <v>368</v>
      </c>
      <c r="AC50" s="3">
        <v>0</v>
      </c>
      <c r="AD50" s="11">
        <v>46125</v>
      </c>
      <c r="AE50" s="17" t="str">
        <f>HYPERLINK("https://ieeg-my.sharepoint.com/:b:/g/personal/transparencia_ieeg_org_mx/IQD66rj37TODRrHRAPpYsQI9AfvdqD4cl2X_9gfIh2P2fPg?e=YIPfcN")</f>
        <v>https://ieeg-my.sharepoint.com/:b:/g/personal/transparencia_ieeg_org_mx/IQD66rj37TODRrHRAPpYsQI9AfvdqD4cl2X_9gfIh2P2fPg?e=YIPfcN</v>
      </c>
      <c r="AF50" s="3">
        <v>43</v>
      </c>
      <c r="AG50" s="7" t="s">
        <v>127</v>
      </c>
      <c r="AH50" s="3" t="s">
        <v>119</v>
      </c>
      <c r="AI50" s="4">
        <v>46204</v>
      </c>
      <c r="AJ50" s="8" t="s">
        <v>806</v>
      </c>
    </row>
    <row r="51" spans="1:36" x14ac:dyDescent="0.25">
      <c r="A51" s="3">
        <v>2026</v>
      </c>
      <c r="B51" s="4">
        <v>46113</v>
      </c>
      <c r="C51" s="4">
        <v>46203</v>
      </c>
      <c r="D51" s="3" t="s">
        <v>91</v>
      </c>
      <c r="E51" s="3" t="s">
        <v>209</v>
      </c>
      <c r="F51" s="3" t="s">
        <v>249</v>
      </c>
      <c r="G51" s="3" t="s">
        <v>250</v>
      </c>
      <c r="H51" s="3" t="s">
        <v>251</v>
      </c>
      <c r="I51" s="3" t="s">
        <v>252</v>
      </c>
      <c r="J51" s="3" t="s">
        <v>253</v>
      </c>
      <c r="K51" s="3" t="s">
        <v>254</v>
      </c>
      <c r="L51" t="s">
        <v>102</v>
      </c>
      <c r="M51" s="3" t="s">
        <v>104</v>
      </c>
      <c r="N51" s="3" t="s">
        <v>297</v>
      </c>
      <c r="O51" s="3" t="s">
        <v>106</v>
      </c>
      <c r="P51" s="9">
        <v>0</v>
      </c>
      <c r="Q51" s="10">
        <v>36</v>
      </c>
      <c r="R51" s="3" t="s">
        <v>124</v>
      </c>
      <c r="S51" s="3" t="s">
        <v>125</v>
      </c>
      <c r="T51" s="3" t="s">
        <v>255</v>
      </c>
      <c r="U51" s="3" t="s">
        <v>124</v>
      </c>
      <c r="V51" s="3" t="s">
        <v>125</v>
      </c>
      <c r="W51" s="3" t="s">
        <v>298</v>
      </c>
      <c r="X51" s="3" t="s">
        <v>297</v>
      </c>
      <c r="Y51" s="11">
        <v>46108</v>
      </c>
      <c r="Z51" s="11">
        <v>46108</v>
      </c>
      <c r="AA51" s="3">
        <v>44</v>
      </c>
      <c r="AB51" s="6">
        <v>36</v>
      </c>
      <c r="AC51" s="3">
        <v>0</v>
      </c>
      <c r="AD51" s="11">
        <v>46125</v>
      </c>
      <c r="AE51" s="19"/>
      <c r="AF51" s="3">
        <v>44</v>
      </c>
      <c r="AG51" s="7" t="s">
        <v>127</v>
      </c>
      <c r="AH51" s="3" t="s">
        <v>119</v>
      </c>
      <c r="AI51" s="4">
        <v>46204</v>
      </c>
      <c r="AJ51" s="8" t="s">
        <v>806</v>
      </c>
    </row>
    <row r="52" spans="1:36" x14ac:dyDescent="0.25">
      <c r="A52" s="3">
        <v>2026</v>
      </c>
      <c r="B52" s="4">
        <v>46113</v>
      </c>
      <c r="C52" s="4">
        <v>46203</v>
      </c>
      <c r="D52" s="3" t="s">
        <v>91</v>
      </c>
      <c r="E52" s="3" t="s">
        <v>134</v>
      </c>
      <c r="F52" s="3" t="s">
        <v>299</v>
      </c>
      <c r="G52" s="3" t="s">
        <v>273</v>
      </c>
      <c r="H52" s="3" t="s">
        <v>300</v>
      </c>
      <c r="I52" s="3" t="s">
        <v>301</v>
      </c>
      <c r="J52" s="3" t="s">
        <v>302</v>
      </c>
      <c r="K52" s="3" t="s">
        <v>281</v>
      </c>
      <c r="L52" t="s">
        <v>102</v>
      </c>
      <c r="M52" s="3" t="s">
        <v>104</v>
      </c>
      <c r="N52" s="3" t="s">
        <v>303</v>
      </c>
      <c r="O52" s="3" t="s">
        <v>106</v>
      </c>
      <c r="P52" s="9">
        <v>0</v>
      </c>
      <c r="Q52" s="10">
        <v>44</v>
      </c>
      <c r="R52" s="3" t="s">
        <v>124</v>
      </c>
      <c r="S52" s="3" t="s">
        <v>125</v>
      </c>
      <c r="T52" s="3" t="s">
        <v>125</v>
      </c>
      <c r="U52" s="3" t="s">
        <v>124</v>
      </c>
      <c r="V52" s="3" t="s">
        <v>125</v>
      </c>
      <c r="W52" s="3" t="s">
        <v>125</v>
      </c>
      <c r="X52" s="3" t="s">
        <v>303</v>
      </c>
      <c r="Y52" s="11">
        <v>46098</v>
      </c>
      <c r="Z52" s="11">
        <v>46098</v>
      </c>
      <c r="AA52" s="3">
        <v>45</v>
      </c>
      <c r="AB52" s="6">
        <v>44</v>
      </c>
      <c r="AC52" s="3">
        <v>0</v>
      </c>
      <c r="AD52" s="11">
        <v>46121</v>
      </c>
      <c r="AE52" s="19"/>
      <c r="AF52" s="3">
        <v>45</v>
      </c>
      <c r="AG52" s="7" t="s">
        <v>127</v>
      </c>
      <c r="AH52" s="3" t="s">
        <v>119</v>
      </c>
      <c r="AI52" s="4">
        <v>46204</v>
      </c>
      <c r="AJ52" s="8" t="s">
        <v>806</v>
      </c>
    </row>
    <row r="53" spans="1:36" x14ac:dyDescent="0.25">
      <c r="A53" s="3">
        <v>2026</v>
      </c>
      <c r="B53" s="4">
        <v>46113</v>
      </c>
      <c r="C53" s="4">
        <v>46203</v>
      </c>
      <c r="D53" s="3" t="s">
        <v>91</v>
      </c>
      <c r="E53" s="3" t="s">
        <v>117</v>
      </c>
      <c r="F53" s="3" t="s">
        <v>118</v>
      </c>
      <c r="G53" s="3" t="s">
        <v>118</v>
      </c>
      <c r="H53" s="3" t="s">
        <v>119</v>
      </c>
      <c r="I53" s="3" t="s">
        <v>148</v>
      </c>
      <c r="J53" s="3" t="s">
        <v>149</v>
      </c>
      <c r="K53" s="3" t="s">
        <v>139</v>
      </c>
      <c r="L53" s="3" t="s">
        <v>101</v>
      </c>
      <c r="M53" s="3" t="s">
        <v>104</v>
      </c>
      <c r="N53" s="3" t="s">
        <v>304</v>
      </c>
      <c r="O53" s="3" t="s">
        <v>106</v>
      </c>
      <c r="P53" s="9">
        <v>0</v>
      </c>
      <c r="Q53" s="10">
        <v>127</v>
      </c>
      <c r="R53" s="3" t="s">
        <v>124</v>
      </c>
      <c r="S53" s="3" t="s">
        <v>125</v>
      </c>
      <c r="T53" s="3" t="s">
        <v>125</v>
      </c>
      <c r="U53" s="3" t="s">
        <v>124</v>
      </c>
      <c r="V53" s="3" t="s">
        <v>125</v>
      </c>
      <c r="W53" s="3" t="s">
        <v>305</v>
      </c>
      <c r="X53" s="3" t="s">
        <v>304</v>
      </c>
      <c r="Y53" s="11">
        <v>46100</v>
      </c>
      <c r="Z53" s="11">
        <v>46100</v>
      </c>
      <c r="AA53" s="3">
        <v>46</v>
      </c>
      <c r="AB53" s="6">
        <v>127</v>
      </c>
      <c r="AC53" s="3">
        <v>0</v>
      </c>
      <c r="AD53" s="11">
        <v>46101</v>
      </c>
      <c r="AE53" s="19"/>
      <c r="AF53" s="3">
        <v>46</v>
      </c>
      <c r="AG53" s="7" t="s">
        <v>127</v>
      </c>
      <c r="AH53" s="3" t="s">
        <v>119</v>
      </c>
      <c r="AI53" s="4">
        <v>46204</v>
      </c>
      <c r="AJ53" s="8" t="s">
        <v>806</v>
      </c>
    </row>
    <row r="54" spans="1:36" x14ac:dyDescent="0.25">
      <c r="A54" s="3">
        <v>2026</v>
      </c>
      <c r="B54" s="4">
        <v>46113</v>
      </c>
      <c r="C54" s="4">
        <v>46203</v>
      </c>
      <c r="D54" s="3" t="s">
        <v>91</v>
      </c>
      <c r="E54" s="3" t="s">
        <v>117</v>
      </c>
      <c r="F54" s="3" t="s">
        <v>118</v>
      </c>
      <c r="G54" s="3" t="s">
        <v>118</v>
      </c>
      <c r="H54" s="3" t="s">
        <v>119</v>
      </c>
      <c r="I54" s="3" t="s">
        <v>162</v>
      </c>
      <c r="J54" s="3" t="s">
        <v>163</v>
      </c>
      <c r="K54" s="3" t="s">
        <v>164</v>
      </c>
      <c r="L54" s="3" t="s">
        <v>101</v>
      </c>
      <c r="M54" s="3" t="s">
        <v>104</v>
      </c>
      <c r="N54" s="3" t="s">
        <v>306</v>
      </c>
      <c r="O54" s="3" t="s">
        <v>106</v>
      </c>
      <c r="P54" s="9">
        <v>0</v>
      </c>
      <c r="Q54" s="10">
        <v>75</v>
      </c>
      <c r="R54" s="3" t="s">
        <v>124</v>
      </c>
      <c r="S54" s="3" t="s">
        <v>125</v>
      </c>
      <c r="T54" s="3" t="s">
        <v>125</v>
      </c>
      <c r="U54" s="3" t="s">
        <v>124</v>
      </c>
      <c r="V54" s="3" t="s">
        <v>125</v>
      </c>
      <c r="W54" s="3" t="s">
        <v>307</v>
      </c>
      <c r="X54" s="3" t="s">
        <v>306</v>
      </c>
      <c r="Y54" s="11">
        <v>46098</v>
      </c>
      <c r="Z54" s="11">
        <v>46107</v>
      </c>
      <c r="AA54" s="3">
        <v>47</v>
      </c>
      <c r="AB54" s="6">
        <v>75</v>
      </c>
      <c r="AC54" s="3">
        <v>0</v>
      </c>
      <c r="AD54" s="11">
        <v>46119</v>
      </c>
      <c r="AE54" s="19"/>
      <c r="AF54" s="3">
        <v>47</v>
      </c>
      <c r="AG54" s="7" t="s">
        <v>127</v>
      </c>
      <c r="AH54" s="3" t="s">
        <v>119</v>
      </c>
      <c r="AI54" s="4">
        <v>46204</v>
      </c>
      <c r="AJ54" s="8" t="s">
        <v>806</v>
      </c>
    </row>
    <row r="55" spans="1:36" x14ac:dyDescent="0.25">
      <c r="A55" s="3">
        <v>2026</v>
      </c>
      <c r="B55" s="4">
        <v>46113</v>
      </c>
      <c r="C55" s="4">
        <v>46203</v>
      </c>
      <c r="D55" s="3" t="s">
        <v>91</v>
      </c>
      <c r="E55" s="3" t="s">
        <v>117</v>
      </c>
      <c r="F55" s="3" t="s">
        <v>118</v>
      </c>
      <c r="G55" s="3" t="s">
        <v>118</v>
      </c>
      <c r="H55" s="3" t="s">
        <v>119</v>
      </c>
      <c r="I55" s="3" t="s">
        <v>158</v>
      </c>
      <c r="J55" s="3" t="s">
        <v>159</v>
      </c>
      <c r="K55" s="3" t="s">
        <v>139</v>
      </c>
      <c r="L55" s="3" t="s">
        <v>101</v>
      </c>
      <c r="M55" s="3" t="s">
        <v>104</v>
      </c>
      <c r="N55" s="3" t="s">
        <v>308</v>
      </c>
      <c r="O55" s="3" t="s">
        <v>106</v>
      </c>
      <c r="P55" s="9">
        <v>0</v>
      </c>
      <c r="Q55" s="10">
        <v>69</v>
      </c>
      <c r="R55" s="3" t="s">
        <v>124</v>
      </c>
      <c r="S55" s="3" t="s">
        <v>125</v>
      </c>
      <c r="T55" s="3" t="s">
        <v>125</v>
      </c>
      <c r="U55" s="3" t="s">
        <v>124</v>
      </c>
      <c r="V55" s="3" t="s">
        <v>125</v>
      </c>
      <c r="W55" s="3" t="s">
        <v>309</v>
      </c>
      <c r="X55" s="3" t="s">
        <v>308</v>
      </c>
      <c r="Y55" s="11">
        <v>46100</v>
      </c>
      <c r="Z55" s="11">
        <v>46106</v>
      </c>
      <c r="AA55" s="3">
        <v>48</v>
      </c>
      <c r="AB55" s="6">
        <v>69</v>
      </c>
      <c r="AC55" s="3">
        <v>0</v>
      </c>
      <c r="AD55" s="11">
        <v>46118</v>
      </c>
      <c r="AE55" s="19"/>
      <c r="AF55" s="3">
        <v>48</v>
      </c>
      <c r="AG55" s="7" t="s">
        <v>127</v>
      </c>
      <c r="AH55" s="3" t="s">
        <v>119</v>
      </c>
      <c r="AI55" s="4">
        <v>46204</v>
      </c>
      <c r="AJ55" s="8" t="s">
        <v>806</v>
      </c>
    </row>
    <row r="56" spans="1:36" x14ac:dyDescent="0.25">
      <c r="A56" s="3">
        <v>2026</v>
      </c>
      <c r="B56" s="4">
        <v>46113</v>
      </c>
      <c r="C56" s="4">
        <v>46203</v>
      </c>
      <c r="D56" s="3" t="s">
        <v>91</v>
      </c>
      <c r="E56" s="3" t="s">
        <v>117</v>
      </c>
      <c r="F56" s="3" t="s">
        <v>310</v>
      </c>
      <c r="G56" s="3" t="s">
        <v>310</v>
      </c>
      <c r="H56" s="3" t="s">
        <v>142</v>
      </c>
      <c r="I56" s="3" t="s">
        <v>311</v>
      </c>
      <c r="J56" s="3" t="s">
        <v>302</v>
      </c>
      <c r="K56" s="3" t="s">
        <v>312</v>
      </c>
      <c r="L56" t="s">
        <v>102</v>
      </c>
      <c r="M56" s="3" t="s">
        <v>104</v>
      </c>
      <c r="N56" s="3" t="s">
        <v>146</v>
      </c>
      <c r="O56" s="3" t="s">
        <v>106</v>
      </c>
      <c r="P56" s="9">
        <v>0</v>
      </c>
      <c r="Q56" s="10">
        <v>76</v>
      </c>
      <c r="R56" s="3" t="s">
        <v>124</v>
      </c>
      <c r="S56" s="3" t="s">
        <v>125</v>
      </c>
      <c r="T56" s="3" t="s">
        <v>125</v>
      </c>
      <c r="U56" s="3" t="s">
        <v>124</v>
      </c>
      <c r="V56" s="3" t="s">
        <v>125</v>
      </c>
      <c r="W56" s="3" t="s">
        <v>133</v>
      </c>
      <c r="X56" s="3" t="s">
        <v>146</v>
      </c>
      <c r="Y56" s="11">
        <v>46106</v>
      </c>
      <c r="Z56" s="11">
        <v>46107</v>
      </c>
      <c r="AA56" s="3">
        <v>49</v>
      </c>
      <c r="AB56" s="6">
        <v>76</v>
      </c>
      <c r="AC56" s="3">
        <v>0</v>
      </c>
      <c r="AD56" s="11">
        <v>46119</v>
      </c>
      <c r="AE56" s="19"/>
      <c r="AF56" s="3">
        <v>49</v>
      </c>
      <c r="AG56" s="7" t="s">
        <v>127</v>
      </c>
      <c r="AH56" s="3" t="s">
        <v>119</v>
      </c>
      <c r="AI56" s="4">
        <v>46204</v>
      </c>
      <c r="AJ56" s="8" t="s">
        <v>806</v>
      </c>
    </row>
    <row r="57" spans="1:36" x14ac:dyDescent="0.25">
      <c r="A57" s="3">
        <v>2026</v>
      </c>
      <c r="B57" s="4">
        <v>46113</v>
      </c>
      <c r="C57" s="4">
        <v>46203</v>
      </c>
      <c r="D57" s="3" t="s">
        <v>91</v>
      </c>
      <c r="E57" s="3" t="s">
        <v>117</v>
      </c>
      <c r="F57" s="3" t="s">
        <v>141</v>
      </c>
      <c r="G57" s="3" t="s">
        <v>141</v>
      </c>
      <c r="H57" s="3" t="s">
        <v>142</v>
      </c>
      <c r="I57" s="3" t="s">
        <v>143</v>
      </c>
      <c r="J57" s="3" t="s">
        <v>144</v>
      </c>
      <c r="K57" s="3" t="s">
        <v>145</v>
      </c>
      <c r="L57" s="3" t="s">
        <v>101</v>
      </c>
      <c r="M57" s="3" t="s">
        <v>104</v>
      </c>
      <c r="N57" s="3" t="s">
        <v>146</v>
      </c>
      <c r="O57" s="3" t="s">
        <v>106</v>
      </c>
      <c r="P57" s="9">
        <v>0</v>
      </c>
      <c r="Q57" s="10">
        <v>152</v>
      </c>
      <c r="R57" s="3" t="s">
        <v>124</v>
      </c>
      <c r="S57" s="3" t="s">
        <v>125</v>
      </c>
      <c r="T57" s="3" t="s">
        <v>125</v>
      </c>
      <c r="U57" s="3" t="s">
        <v>124</v>
      </c>
      <c r="V57" s="3" t="s">
        <v>125</v>
      </c>
      <c r="W57" s="3" t="s">
        <v>313</v>
      </c>
      <c r="X57" s="3" t="s">
        <v>146</v>
      </c>
      <c r="Y57" s="11">
        <v>46106</v>
      </c>
      <c r="Z57" s="11">
        <v>46107</v>
      </c>
      <c r="AA57" s="3">
        <v>50</v>
      </c>
      <c r="AB57" s="6">
        <v>152</v>
      </c>
      <c r="AC57" s="3">
        <v>0</v>
      </c>
      <c r="AD57" s="11">
        <v>46119</v>
      </c>
      <c r="AE57" s="19"/>
      <c r="AF57" s="3">
        <v>50</v>
      </c>
      <c r="AG57" s="7" t="s">
        <v>127</v>
      </c>
      <c r="AH57" s="3" t="s">
        <v>119</v>
      </c>
      <c r="AI57" s="4">
        <v>46204</v>
      </c>
      <c r="AJ57" s="8" t="s">
        <v>806</v>
      </c>
    </row>
    <row r="58" spans="1:36" x14ac:dyDescent="0.25">
      <c r="A58" s="3">
        <v>2026</v>
      </c>
      <c r="B58" s="4">
        <v>46113</v>
      </c>
      <c r="C58" s="4">
        <v>46203</v>
      </c>
      <c r="D58" s="3" t="s">
        <v>91</v>
      </c>
      <c r="E58" s="3" t="s">
        <v>117</v>
      </c>
      <c r="F58" s="3" t="s">
        <v>310</v>
      </c>
      <c r="G58" s="3" t="s">
        <v>310</v>
      </c>
      <c r="H58" s="3" t="s">
        <v>142</v>
      </c>
      <c r="I58" s="3" t="s">
        <v>311</v>
      </c>
      <c r="J58" s="3" t="s">
        <v>302</v>
      </c>
      <c r="K58" s="3" t="s">
        <v>312</v>
      </c>
      <c r="L58" t="s">
        <v>102</v>
      </c>
      <c r="M58" s="3" t="s">
        <v>104</v>
      </c>
      <c r="N58" s="3" t="s">
        <v>146</v>
      </c>
      <c r="O58" s="3" t="s">
        <v>106</v>
      </c>
      <c r="P58" s="9">
        <v>0</v>
      </c>
      <c r="Q58" s="10">
        <v>103</v>
      </c>
      <c r="R58" s="3" t="s">
        <v>124</v>
      </c>
      <c r="S58" s="3" t="s">
        <v>125</v>
      </c>
      <c r="T58" s="3" t="s">
        <v>125</v>
      </c>
      <c r="U58" s="3" t="s">
        <v>124</v>
      </c>
      <c r="V58" s="3" t="s">
        <v>125</v>
      </c>
      <c r="W58" s="3" t="s">
        <v>133</v>
      </c>
      <c r="X58" s="3" t="s">
        <v>146</v>
      </c>
      <c r="Y58" s="11">
        <v>46104</v>
      </c>
      <c r="Z58" s="11">
        <v>46105</v>
      </c>
      <c r="AA58" s="3">
        <v>51</v>
      </c>
      <c r="AB58" s="6">
        <v>103</v>
      </c>
      <c r="AC58" s="3">
        <v>0</v>
      </c>
      <c r="AD58" s="11">
        <v>46107</v>
      </c>
      <c r="AE58" s="19"/>
      <c r="AF58" s="3">
        <v>51</v>
      </c>
      <c r="AG58" s="7" t="s">
        <v>127</v>
      </c>
      <c r="AH58" s="3" t="s">
        <v>119</v>
      </c>
      <c r="AI58" s="4">
        <v>46204</v>
      </c>
      <c r="AJ58" s="8" t="s">
        <v>806</v>
      </c>
    </row>
    <row r="59" spans="1:36" x14ac:dyDescent="0.25">
      <c r="A59" s="3">
        <v>2026</v>
      </c>
      <c r="B59" s="4">
        <v>46113</v>
      </c>
      <c r="C59" s="4">
        <v>46203</v>
      </c>
      <c r="D59" s="3" t="s">
        <v>91</v>
      </c>
      <c r="E59" s="3" t="s">
        <v>117</v>
      </c>
      <c r="F59" s="3" t="s">
        <v>314</v>
      </c>
      <c r="G59" s="3" t="s">
        <v>315</v>
      </c>
      <c r="H59" s="3" t="s">
        <v>195</v>
      </c>
      <c r="I59" s="3" t="s">
        <v>316</v>
      </c>
      <c r="J59" s="3" t="s">
        <v>317</v>
      </c>
      <c r="K59" s="3" t="s">
        <v>318</v>
      </c>
      <c r="L59" s="3" t="s">
        <v>101</v>
      </c>
      <c r="M59" s="3" t="s">
        <v>104</v>
      </c>
      <c r="N59" s="3" t="s">
        <v>319</v>
      </c>
      <c r="O59" s="3" t="s">
        <v>106</v>
      </c>
      <c r="P59" s="5">
        <v>0</v>
      </c>
      <c r="Q59" s="6">
        <v>158</v>
      </c>
      <c r="R59" s="3" t="s">
        <v>124</v>
      </c>
      <c r="S59" s="3" t="s">
        <v>125</v>
      </c>
      <c r="T59" s="3" t="s">
        <v>125</v>
      </c>
      <c r="U59" s="3" t="s">
        <v>124</v>
      </c>
      <c r="V59" s="3" t="s">
        <v>125</v>
      </c>
      <c r="W59" s="3" t="s">
        <v>171</v>
      </c>
      <c r="X59" s="3" t="s">
        <v>319</v>
      </c>
      <c r="Y59" s="4">
        <v>46084</v>
      </c>
      <c r="Z59" s="4">
        <v>46084</v>
      </c>
      <c r="AA59" s="3">
        <v>52</v>
      </c>
      <c r="AB59" s="6">
        <v>158</v>
      </c>
      <c r="AC59" s="3">
        <v>0</v>
      </c>
      <c r="AD59" s="4">
        <v>46093</v>
      </c>
      <c r="AE59" s="19"/>
      <c r="AF59" s="3">
        <v>52</v>
      </c>
      <c r="AG59" s="7" t="s">
        <v>127</v>
      </c>
      <c r="AH59" s="3" t="s">
        <v>119</v>
      </c>
      <c r="AI59" s="4">
        <v>46204</v>
      </c>
      <c r="AJ59" s="8" t="s">
        <v>806</v>
      </c>
    </row>
    <row r="60" spans="1:36" x14ac:dyDescent="0.25">
      <c r="A60" s="3">
        <v>2026</v>
      </c>
      <c r="B60" s="4">
        <v>46113</v>
      </c>
      <c r="C60" s="4">
        <v>46203</v>
      </c>
      <c r="D60" s="3" t="s">
        <v>91</v>
      </c>
      <c r="E60" s="3" t="s">
        <v>117</v>
      </c>
      <c r="F60" s="3" t="s">
        <v>187</v>
      </c>
      <c r="G60" s="3" t="s">
        <v>188</v>
      </c>
      <c r="H60" s="3" t="s">
        <v>195</v>
      </c>
      <c r="I60" s="3" t="s">
        <v>190</v>
      </c>
      <c r="J60" s="3" t="s">
        <v>191</v>
      </c>
      <c r="K60" s="3" t="s">
        <v>192</v>
      </c>
      <c r="L60" t="s">
        <v>102</v>
      </c>
      <c r="M60" s="3" t="s">
        <v>104</v>
      </c>
      <c r="N60" s="3" t="s">
        <v>320</v>
      </c>
      <c r="O60" s="3" t="s">
        <v>106</v>
      </c>
      <c r="P60" s="9">
        <v>0</v>
      </c>
      <c r="Q60" s="10">
        <v>96</v>
      </c>
      <c r="R60" s="3" t="s">
        <v>124</v>
      </c>
      <c r="S60" s="3" t="s">
        <v>125</v>
      </c>
      <c r="T60" s="3" t="s">
        <v>125</v>
      </c>
      <c r="U60" s="3" t="s">
        <v>124</v>
      </c>
      <c r="V60" s="3" t="s">
        <v>125</v>
      </c>
      <c r="W60" s="3" t="s">
        <v>125</v>
      </c>
      <c r="X60" s="3" t="s">
        <v>320</v>
      </c>
      <c r="Y60" s="11">
        <v>46089</v>
      </c>
      <c r="Z60" s="11">
        <v>46089</v>
      </c>
      <c r="AA60" s="3">
        <v>53</v>
      </c>
      <c r="AB60" s="6">
        <v>96</v>
      </c>
      <c r="AC60" s="3">
        <v>0</v>
      </c>
      <c r="AD60" s="11">
        <v>46093</v>
      </c>
      <c r="AE60" s="19"/>
      <c r="AF60" s="3">
        <v>53</v>
      </c>
      <c r="AG60" s="7" t="s">
        <v>127</v>
      </c>
      <c r="AH60" s="3" t="s">
        <v>119</v>
      </c>
      <c r="AI60" s="4">
        <v>46204</v>
      </c>
      <c r="AJ60" s="8" t="s">
        <v>806</v>
      </c>
    </row>
    <row r="61" spans="1:36" x14ac:dyDescent="0.25">
      <c r="A61" s="3">
        <v>2026</v>
      </c>
      <c r="B61" s="4">
        <v>46113</v>
      </c>
      <c r="C61" s="4">
        <v>46203</v>
      </c>
      <c r="D61" s="3" t="s">
        <v>91</v>
      </c>
      <c r="E61" s="3" t="s">
        <v>117</v>
      </c>
      <c r="F61" s="3" t="s">
        <v>321</v>
      </c>
      <c r="G61" s="3" t="s">
        <v>188</v>
      </c>
      <c r="H61" s="3" t="s">
        <v>195</v>
      </c>
      <c r="I61" s="3" t="s">
        <v>322</v>
      </c>
      <c r="J61" s="3" t="s">
        <v>133</v>
      </c>
      <c r="K61" s="3" t="s">
        <v>323</v>
      </c>
      <c r="L61" s="3" t="s">
        <v>101</v>
      </c>
      <c r="M61" s="3" t="s">
        <v>104</v>
      </c>
      <c r="N61" s="3" t="s">
        <v>324</v>
      </c>
      <c r="O61" s="3" t="s">
        <v>106</v>
      </c>
      <c r="P61" s="9">
        <v>0</v>
      </c>
      <c r="Q61" s="10">
        <v>274</v>
      </c>
      <c r="R61" s="3" t="s">
        <v>124</v>
      </c>
      <c r="S61" s="3" t="s">
        <v>125</v>
      </c>
      <c r="T61" s="3" t="s">
        <v>125</v>
      </c>
      <c r="U61" s="3" t="s">
        <v>124</v>
      </c>
      <c r="V61" s="3" t="s">
        <v>125</v>
      </c>
      <c r="W61" s="3" t="s">
        <v>325</v>
      </c>
      <c r="X61" s="3" t="s">
        <v>324</v>
      </c>
      <c r="Y61" s="11">
        <v>46092</v>
      </c>
      <c r="Z61" s="11">
        <v>46101</v>
      </c>
      <c r="AA61" s="3">
        <v>54</v>
      </c>
      <c r="AB61" s="6">
        <v>274</v>
      </c>
      <c r="AC61" s="3">
        <v>0</v>
      </c>
      <c r="AD61" s="11">
        <v>46105</v>
      </c>
      <c r="AE61" s="20"/>
      <c r="AF61" s="3">
        <v>54</v>
      </c>
      <c r="AG61" s="7" t="s">
        <v>127</v>
      </c>
      <c r="AH61" s="3" t="s">
        <v>119</v>
      </c>
      <c r="AI61" s="4">
        <v>46204</v>
      </c>
      <c r="AJ61" s="8" t="s">
        <v>806</v>
      </c>
    </row>
    <row r="62" spans="1:36" x14ac:dyDescent="0.25">
      <c r="A62" s="3">
        <v>2026</v>
      </c>
      <c r="B62" s="4">
        <v>46113</v>
      </c>
      <c r="C62" s="4">
        <v>46203</v>
      </c>
      <c r="D62" s="3" t="s">
        <v>91</v>
      </c>
      <c r="E62" s="3" t="s">
        <v>117</v>
      </c>
      <c r="F62" s="3" t="s">
        <v>198</v>
      </c>
      <c r="G62" s="3" t="s">
        <v>199</v>
      </c>
      <c r="H62" s="3" t="s">
        <v>195</v>
      </c>
      <c r="I62" s="3" t="s">
        <v>205</v>
      </c>
      <c r="J62" s="3" t="s">
        <v>206</v>
      </c>
      <c r="K62" s="3" t="s">
        <v>138</v>
      </c>
      <c r="L62" s="3" t="s">
        <v>101</v>
      </c>
      <c r="M62" s="3" t="s">
        <v>104</v>
      </c>
      <c r="N62" s="3" t="s">
        <v>324</v>
      </c>
      <c r="O62" s="3" t="s">
        <v>106</v>
      </c>
      <c r="P62" s="9">
        <v>0</v>
      </c>
      <c r="Q62" s="10">
        <v>189</v>
      </c>
      <c r="R62" s="3" t="s">
        <v>124</v>
      </c>
      <c r="S62" s="3" t="s">
        <v>125</v>
      </c>
      <c r="T62" s="3" t="s">
        <v>125</v>
      </c>
      <c r="U62" s="3" t="s">
        <v>124</v>
      </c>
      <c r="V62" s="3" t="s">
        <v>125</v>
      </c>
      <c r="W62" s="3" t="s">
        <v>208</v>
      </c>
      <c r="X62" s="3" t="s">
        <v>324</v>
      </c>
      <c r="Y62" s="11">
        <v>46106</v>
      </c>
      <c r="Z62" s="11">
        <v>46106</v>
      </c>
      <c r="AA62" s="3">
        <v>55</v>
      </c>
      <c r="AB62" s="6">
        <v>189</v>
      </c>
      <c r="AC62" s="3">
        <v>0</v>
      </c>
      <c r="AD62" s="11">
        <v>46118</v>
      </c>
      <c r="AE62" s="19"/>
      <c r="AF62" s="3">
        <v>55</v>
      </c>
      <c r="AG62" s="7" t="s">
        <v>127</v>
      </c>
      <c r="AH62" s="3" t="s">
        <v>119</v>
      </c>
      <c r="AI62" s="4">
        <v>46204</v>
      </c>
      <c r="AJ62" s="8" t="s">
        <v>806</v>
      </c>
    </row>
    <row r="63" spans="1:36" x14ac:dyDescent="0.25">
      <c r="A63" s="3">
        <v>2026</v>
      </c>
      <c r="B63" s="4">
        <v>46113</v>
      </c>
      <c r="C63" s="4">
        <v>46203</v>
      </c>
      <c r="D63" s="3" t="s">
        <v>91</v>
      </c>
      <c r="E63" s="3" t="s">
        <v>117</v>
      </c>
      <c r="F63" s="3" t="s">
        <v>180</v>
      </c>
      <c r="G63" s="3" t="s">
        <v>181</v>
      </c>
      <c r="H63" s="3" t="s">
        <v>182</v>
      </c>
      <c r="I63" s="3" t="s">
        <v>183</v>
      </c>
      <c r="J63" s="3" t="s">
        <v>184</v>
      </c>
      <c r="K63" s="3" t="s">
        <v>164</v>
      </c>
      <c r="L63" s="3" t="s">
        <v>101</v>
      </c>
      <c r="M63" s="3" t="s">
        <v>104</v>
      </c>
      <c r="N63" s="3" t="s">
        <v>185</v>
      </c>
      <c r="O63" s="3" t="s">
        <v>106</v>
      </c>
      <c r="P63" s="9">
        <v>0</v>
      </c>
      <c r="Q63" s="10">
        <v>80</v>
      </c>
      <c r="R63" s="3" t="s">
        <v>124</v>
      </c>
      <c r="S63" s="3" t="s">
        <v>125</v>
      </c>
      <c r="T63" s="3" t="s">
        <v>125</v>
      </c>
      <c r="U63" s="3" t="s">
        <v>124</v>
      </c>
      <c r="V63" s="3" t="s">
        <v>125</v>
      </c>
      <c r="W63" s="3" t="s">
        <v>186</v>
      </c>
      <c r="X63" s="3" t="s">
        <v>185</v>
      </c>
      <c r="Y63" s="11">
        <v>46101</v>
      </c>
      <c r="Z63" s="11">
        <v>46101</v>
      </c>
      <c r="AA63" s="3">
        <v>56</v>
      </c>
      <c r="AB63" s="6">
        <v>80</v>
      </c>
      <c r="AC63" s="3">
        <v>0</v>
      </c>
      <c r="AD63" s="11">
        <v>46104</v>
      </c>
      <c r="AE63" s="19"/>
      <c r="AF63" s="3">
        <v>56</v>
      </c>
      <c r="AG63" s="7" t="s">
        <v>127</v>
      </c>
      <c r="AH63" s="3" t="s">
        <v>119</v>
      </c>
      <c r="AI63" s="4">
        <v>46204</v>
      </c>
      <c r="AJ63" s="8" t="s">
        <v>806</v>
      </c>
    </row>
    <row r="64" spans="1:36" x14ac:dyDescent="0.25">
      <c r="A64" s="3">
        <v>2026</v>
      </c>
      <c r="B64" s="4">
        <v>46113</v>
      </c>
      <c r="C64" s="4">
        <v>46203</v>
      </c>
      <c r="D64" s="3" t="s">
        <v>91</v>
      </c>
      <c r="E64" s="3" t="s">
        <v>117</v>
      </c>
      <c r="F64" s="3" t="s">
        <v>118</v>
      </c>
      <c r="G64" s="3" t="s">
        <v>118</v>
      </c>
      <c r="H64" s="3" t="s">
        <v>119</v>
      </c>
      <c r="I64" s="3" t="s">
        <v>148</v>
      </c>
      <c r="J64" s="3" t="s">
        <v>149</v>
      </c>
      <c r="K64" s="3" t="s">
        <v>139</v>
      </c>
      <c r="L64" s="3" t="s">
        <v>101</v>
      </c>
      <c r="M64" s="3" t="s">
        <v>104</v>
      </c>
      <c r="N64" s="3" t="s">
        <v>326</v>
      </c>
      <c r="O64" s="3" t="s">
        <v>106</v>
      </c>
      <c r="P64" s="9">
        <v>0</v>
      </c>
      <c r="Q64" s="10">
        <v>362</v>
      </c>
      <c r="R64" s="3" t="s">
        <v>124</v>
      </c>
      <c r="S64" s="3" t="s">
        <v>125</v>
      </c>
      <c r="T64" s="3" t="s">
        <v>125</v>
      </c>
      <c r="U64" s="3" t="s">
        <v>124</v>
      </c>
      <c r="V64" s="3" t="s">
        <v>125</v>
      </c>
      <c r="W64" s="3" t="s">
        <v>327</v>
      </c>
      <c r="X64" s="3" t="s">
        <v>326</v>
      </c>
      <c r="Y64" s="11">
        <v>46104</v>
      </c>
      <c r="Z64" s="11">
        <v>46121</v>
      </c>
      <c r="AA64" s="3">
        <v>57</v>
      </c>
      <c r="AB64" s="6">
        <v>362</v>
      </c>
      <c r="AC64" s="3">
        <v>0</v>
      </c>
      <c r="AD64" s="11">
        <v>46122</v>
      </c>
      <c r="AE64" s="17" t="str">
        <f>HYPERLINK("https://ieeg-my.sharepoint.com/:b:/g/personal/transparencia_ieeg_org_mx/IQB-JE3k-mUPQZcdeUZ7xaVNAbB0UE81w9V_mdU3pjtcQ8c?e=3IEe9z")</f>
        <v>https://ieeg-my.sharepoint.com/:b:/g/personal/transparencia_ieeg_org_mx/IQB-JE3k-mUPQZcdeUZ7xaVNAbB0UE81w9V_mdU3pjtcQ8c?e=3IEe9z</v>
      </c>
      <c r="AF64" s="3">
        <v>57</v>
      </c>
      <c r="AG64" s="7" t="s">
        <v>127</v>
      </c>
      <c r="AH64" s="3" t="s">
        <v>119</v>
      </c>
      <c r="AI64" s="4">
        <v>46204</v>
      </c>
      <c r="AJ64" s="8" t="s">
        <v>806</v>
      </c>
    </row>
    <row r="65" spans="1:36" x14ac:dyDescent="0.25">
      <c r="A65" s="3">
        <v>2026</v>
      </c>
      <c r="B65" s="4">
        <v>46113</v>
      </c>
      <c r="C65" s="4">
        <v>46203</v>
      </c>
      <c r="D65" s="3" t="s">
        <v>91</v>
      </c>
      <c r="E65" s="3" t="s">
        <v>117</v>
      </c>
      <c r="F65" s="3" t="s">
        <v>328</v>
      </c>
      <c r="G65" s="3" t="s">
        <v>129</v>
      </c>
      <c r="H65" s="3" t="s">
        <v>119</v>
      </c>
      <c r="I65" s="3" t="s">
        <v>329</v>
      </c>
      <c r="J65" s="3" t="s">
        <v>330</v>
      </c>
      <c r="K65" s="3" t="s">
        <v>331</v>
      </c>
      <c r="L65" s="3" t="s">
        <v>101</v>
      </c>
      <c r="M65" s="3" t="s">
        <v>104</v>
      </c>
      <c r="N65" s="3" t="s">
        <v>332</v>
      </c>
      <c r="O65" s="3" t="s">
        <v>106</v>
      </c>
      <c r="P65" s="9">
        <v>0</v>
      </c>
      <c r="Q65" s="10">
        <v>181</v>
      </c>
      <c r="R65" s="3" t="s">
        <v>124</v>
      </c>
      <c r="S65" s="3" t="s">
        <v>125</v>
      </c>
      <c r="T65" s="3" t="s">
        <v>125</v>
      </c>
      <c r="U65" s="3" t="s">
        <v>124</v>
      </c>
      <c r="V65" s="3" t="s">
        <v>125</v>
      </c>
      <c r="W65" s="3" t="s">
        <v>333</v>
      </c>
      <c r="X65" s="3" t="s">
        <v>332</v>
      </c>
      <c r="Y65" s="11">
        <v>46106</v>
      </c>
      <c r="Z65" s="11">
        <v>46106</v>
      </c>
      <c r="AA65" s="3">
        <v>58</v>
      </c>
      <c r="AB65" s="6">
        <v>181</v>
      </c>
      <c r="AC65" s="3">
        <v>0</v>
      </c>
      <c r="AD65" s="11">
        <v>46118</v>
      </c>
      <c r="AE65" s="17" t="str">
        <f>HYPERLINK("https://ieeg-my.sharepoint.com/:b:/g/personal/transparencia_ieeg_org_mx/IQB2qYByrfFzRY1D083b0UmQAf3lC0OoUknxOuNRE4yJj4o?e=WD2jnB")</f>
        <v>https://ieeg-my.sharepoint.com/:b:/g/personal/transparencia_ieeg_org_mx/IQB2qYByrfFzRY1D083b0UmQAf3lC0OoUknxOuNRE4yJj4o?e=WD2jnB</v>
      </c>
      <c r="AF65" s="3">
        <v>58</v>
      </c>
      <c r="AG65" s="7" t="s">
        <v>127</v>
      </c>
      <c r="AH65" s="3" t="s">
        <v>119</v>
      </c>
      <c r="AI65" s="4">
        <v>46204</v>
      </c>
      <c r="AJ65" s="8" t="s">
        <v>806</v>
      </c>
    </row>
    <row r="66" spans="1:36" x14ac:dyDescent="0.25">
      <c r="A66" s="3">
        <v>2026</v>
      </c>
      <c r="B66" s="4">
        <v>46113</v>
      </c>
      <c r="C66" s="4">
        <v>46203</v>
      </c>
      <c r="D66" s="3" t="s">
        <v>91</v>
      </c>
      <c r="E66" s="3" t="s">
        <v>117</v>
      </c>
      <c r="F66" s="3" t="s">
        <v>328</v>
      </c>
      <c r="G66" s="3" t="s">
        <v>129</v>
      </c>
      <c r="H66" s="3" t="s">
        <v>119</v>
      </c>
      <c r="I66" s="3" t="s">
        <v>334</v>
      </c>
      <c r="J66" s="3" t="s">
        <v>164</v>
      </c>
      <c r="K66" s="3" t="s">
        <v>138</v>
      </c>
      <c r="L66" s="3" t="s">
        <v>101</v>
      </c>
      <c r="M66" s="3" t="s">
        <v>104</v>
      </c>
      <c r="N66" s="3" t="s">
        <v>332</v>
      </c>
      <c r="O66" s="3" t="s">
        <v>106</v>
      </c>
      <c r="P66" s="9">
        <v>0</v>
      </c>
      <c r="Q66" s="10">
        <v>181</v>
      </c>
      <c r="R66" s="3" t="s">
        <v>124</v>
      </c>
      <c r="S66" s="3" t="s">
        <v>125</v>
      </c>
      <c r="T66" s="3" t="s">
        <v>125</v>
      </c>
      <c r="U66" s="3" t="s">
        <v>124</v>
      </c>
      <c r="V66" s="3" t="s">
        <v>125</v>
      </c>
      <c r="W66" s="3" t="s">
        <v>333</v>
      </c>
      <c r="X66" s="3" t="s">
        <v>332</v>
      </c>
      <c r="Y66" s="11">
        <v>46106</v>
      </c>
      <c r="Z66" s="11">
        <v>46106</v>
      </c>
      <c r="AA66" s="3">
        <v>59</v>
      </c>
      <c r="AB66" s="6">
        <v>181</v>
      </c>
      <c r="AC66" s="3">
        <v>0</v>
      </c>
      <c r="AD66" s="11">
        <v>46118</v>
      </c>
      <c r="AE66" s="17" t="str">
        <f>HYPERLINK("https://ieeg-my.sharepoint.com/:b:/g/personal/transparencia_ieeg_org_mx/IQCuvtAlAqlcRqSCKra46FzdAYTS8AqxjvKF2Emzh4I-8A0?e=FpKXXi")</f>
        <v>https://ieeg-my.sharepoint.com/:b:/g/personal/transparencia_ieeg_org_mx/IQCuvtAlAqlcRqSCKra46FzdAYTS8AqxjvKF2Emzh4I-8A0?e=FpKXXi</v>
      </c>
      <c r="AF66" s="3">
        <v>59</v>
      </c>
      <c r="AG66" s="7" t="s">
        <v>127</v>
      </c>
      <c r="AH66" s="3" t="s">
        <v>119</v>
      </c>
      <c r="AI66" s="4">
        <v>46204</v>
      </c>
      <c r="AJ66" s="8" t="s">
        <v>806</v>
      </c>
    </row>
    <row r="67" spans="1:36" x14ac:dyDescent="0.25">
      <c r="A67" s="3">
        <v>2026</v>
      </c>
      <c r="B67" s="4">
        <v>46113</v>
      </c>
      <c r="C67" s="4">
        <v>46203</v>
      </c>
      <c r="D67" s="3" t="s">
        <v>91</v>
      </c>
      <c r="E67" s="3" t="s">
        <v>117</v>
      </c>
      <c r="F67" s="3" t="s">
        <v>118</v>
      </c>
      <c r="G67" s="3" t="s">
        <v>118</v>
      </c>
      <c r="H67" s="3" t="s">
        <v>119</v>
      </c>
      <c r="I67" s="3" t="s">
        <v>148</v>
      </c>
      <c r="J67" s="3" t="s">
        <v>149</v>
      </c>
      <c r="K67" s="3" t="s">
        <v>139</v>
      </c>
      <c r="L67" s="3" t="s">
        <v>101</v>
      </c>
      <c r="M67" s="3" t="s">
        <v>104</v>
      </c>
      <c r="N67" s="3" t="s">
        <v>335</v>
      </c>
      <c r="O67" s="3" t="s">
        <v>106</v>
      </c>
      <c r="P67" s="9">
        <v>0</v>
      </c>
      <c r="Q67" s="10">
        <v>181</v>
      </c>
      <c r="R67" s="3" t="s">
        <v>124</v>
      </c>
      <c r="S67" s="3" t="s">
        <v>125</v>
      </c>
      <c r="T67" s="3" t="s">
        <v>125</v>
      </c>
      <c r="U67" s="3" t="s">
        <v>124</v>
      </c>
      <c r="V67" s="3" t="s">
        <v>125</v>
      </c>
      <c r="W67" s="3" t="s">
        <v>336</v>
      </c>
      <c r="X67" s="3" t="s">
        <v>335</v>
      </c>
      <c r="Y67" s="11">
        <v>46100</v>
      </c>
      <c r="Z67" s="11">
        <v>46100</v>
      </c>
      <c r="AA67" s="3">
        <v>60</v>
      </c>
      <c r="AB67" s="6">
        <v>181</v>
      </c>
      <c r="AC67" s="3">
        <v>0</v>
      </c>
      <c r="AD67" s="11">
        <v>46101</v>
      </c>
      <c r="AE67" s="17" t="str">
        <f>HYPERLINK("https://ieeg-my.sharepoint.com/:b:/g/personal/transparencia_ieeg_org_mx/IQD3qjXn_mcpQIVX5xFSCJ5CASvlZy29nfy7kvAhOZ09yHQ?e=URWbWN")</f>
        <v>https://ieeg-my.sharepoint.com/:b:/g/personal/transparencia_ieeg_org_mx/IQD3qjXn_mcpQIVX5xFSCJ5CASvlZy29nfy7kvAhOZ09yHQ?e=URWbWN</v>
      </c>
      <c r="AF67" s="3">
        <v>60</v>
      </c>
      <c r="AG67" s="7" t="s">
        <v>127</v>
      </c>
      <c r="AH67" s="3" t="s">
        <v>119</v>
      </c>
      <c r="AI67" s="4">
        <v>46204</v>
      </c>
      <c r="AJ67" s="8" t="s">
        <v>806</v>
      </c>
    </row>
    <row r="68" spans="1:36" x14ac:dyDescent="0.25">
      <c r="A68" s="3">
        <v>2026</v>
      </c>
      <c r="B68" s="4">
        <v>46113</v>
      </c>
      <c r="C68" s="4">
        <v>46203</v>
      </c>
      <c r="D68" s="3" t="s">
        <v>91</v>
      </c>
      <c r="E68" s="3" t="s">
        <v>117</v>
      </c>
      <c r="F68" s="3" t="s">
        <v>118</v>
      </c>
      <c r="G68" s="3" t="s">
        <v>118</v>
      </c>
      <c r="H68" s="3" t="s">
        <v>119</v>
      </c>
      <c r="I68" s="3" t="s">
        <v>158</v>
      </c>
      <c r="J68" s="3" t="s">
        <v>159</v>
      </c>
      <c r="K68" s="3" t="s">
        <v>139</v>
      </c>
      <c r="L68" s="3" t="s">
        <v>101</v>
      </c>
      <c r="M68" s="3" t="s">
        <v>104</v>
      </c>
      <c r="N68" s="3" t="s">
        <v>337</v>
      </c>
      <c r="O68" s="3" t="s">
        <v>106</v>
      </c>
      <c r="P68" s="9">
        <v>0</v>
      </c>
      <c r="Q68" s="10">
        <v>362</v>
      </c>
      <c r="R68" s="3" t="s">
        <v>124</v>
      </c>
      <c r="S68" s="3" t="s">
        <v>125</v>
      </c>
      <c r="T68" s="3" t="s">
        <v>125</v>
      </c>
      <c r="U68" s="3" t="s">
        <v>124</v>
      </c>
      <c r="V68" s="3" t="s">
        <v>125</v>
      </c>
      <c r="W68" s="3" t="s">
        <v>238</v>
      </c>
      <c r="X68" s="3" t="s">
        <v>337</v>
      </c>
      <c r="Y68" s="11">
        <v>46106</v>
      </c>
      <c r="Z68" s="11">
        <v>46107</v>
      </c>
      <c r="AA68" s="3">
        <v>61</v>
      </c>
      <c r="AB68" s="6">
        <v>362</v>
      </c>
      <c r="AC68" s="3">
        <v>0</v>
      </c>
      <c r="AD68" s="11">
        <v>46118</v>
      </c>
      <c r="AE68" s="17" t="str">
        <f>HYPERLINK("https://ieeg-my.sharepoint.com/:b:/g/personal/transparencia_ieeg_org_mx/IQB4hGdHCC4CQIsa-iI9Le_0AT4Ww2fM8H9TU_zhZ_tY7PA?e=aJKg6f")</f>
        <v>https://ieeg-my.sharepoint.com/:b:/g/personal/transparencia_ieeg_org_mx/IQB4hGdHCC4CQIsa-iI9Le_0AT4Ww2fM8H9TU_zhZ_tY7PA?e=aJKg6f</v>
      </c>
      <c r="AF68" s="3">
        <v>61</v>
      </c>
      <c r="AG68" s="7" t="s">
        <v>127</v>
      </c>
      <c r="AH68" s="3" t="s">
        <v>119</v>
      </c>
      <c r="AI68" s="4">
        <v>46204</v>
      </c>
      <c r="AJ68" s="8" t="s">
        <v>806</v>
      </c>
    </row>
    <row r="69" spans="1:36" x14ac:dyDescent="0.25">
      <c r="A69" s="3">
        <v>2026</v>
      </c>
      <c r="B69" s="4">
        <v>46113</v>
      </c>
      <c r="C69" s="4">
        <v>46203</v>
      </c>
      <c r="D69" s="3" t="s">
        <v>91</v>
      </c>
      <c r="E69" s="3" t="s">
        <v>117</v>
      </c>
      <c r="F69" s="3" t="s">
        <v>118</v>
      </c>
      <c r="G69" s="3" t="s">
        <v>118</v>
      </c>
      <c r="H69" s="3" t="s">
        <v>119</v>
      </c>
      <c r="I69" s="3" t="s">
        <v>154</v>
      </c>
      <c r="J69" s="3" t="s">
        <v>155</v>
      </c>
      <c r="K69" s="3" t="s">
        <v>156</v>
      </c>
      <c r="L69" s="3" t="s">
        <v>101</v>
      </c>
      <c r="M69" s="3" t="s">
        <v>104</v>
      </c>
      <c r="N69" s="3" t="s">
        <v>338</v>
      </c>
      <c r="O69" s="3" t="s">
        <v>106</v>
      </c>
      <c r="P69" s="9">
        <v>0</v>
      </c>
      <c r="Q69" s="10">
        <v>362</v>
      </c>
      <c r="R69" s="3" t="s">
        <v>124</v>
      </c>
      <c r="S69" s="3" t="s">
        <v>125</v>
      </c>
      <c r="T69" s="3" t="s">
        <v>125</v>
      </c>
      <c r="U69" s="3" t="s">
        <v>124</v>
      </c>
      <c r="V69" s="3" t="s">
        <v>125</v>
      </c>
      <c r="W69" s="3" t="s">
        <v>339</v>
      </c>
      <c r="X69" s="3" t="s">
        <v>338</v>
      </c>
      <c r="Y69" s="11">
        <v>46107</v>
      </c>
      <c r="Z69" s="11">
        <v>46118</v>
      </c>
      <c r="AA69" s="3">
        <v>62</v>
      </c>
      <c r="AB69" s="6">
        <v>362</v>
      </c>
      <c r="AC69" s="3">
        <v>0</v>
      </c>
      <c r="AD69" s="11">
        <v>46119</v>
      </c>
      <c r="AE69" s="17" t="str">
        <f>HYPERLINK("https://ieeg-my.sharepoint.com/:b:/g/personal/transparencia_ieeg_org_mx/IQDzT_TQDE8PTIbNVkvEdWWLAU45H4Zz_PcKMowGx4bdaRQ?e=WB5KIu")</f>
        <v>https://ieeg-my.sharepoint.com/:b:/g/personal/transparencia_ieeg_org_mx/IQDzT_TQDE8PTIbNVkvEdWWLAU45H4Zz_PcKMowGx4bdaRQ?e=WB5KIu</v>
      </c>
      <c r="AF69" s="3">
        <v>62</v>
      </c>
      <c r="AG69" s="7" t="s">
        <v>127</v>
      </c>
      <c r="AH69" s="3" t="s">
        <v>119</v>
      </c>
      <c r="AI69" s="4">
        <v>46204</v>
      </c>
      <c r="AJ69" s="8" t="s">
        <v>806</v>
      </c>
    </row>
    <row r="70" spans="1:36" x14ac:dyDescent="0.25">
      <c r="A70" s="3">
        <v>2026</v>
      </c>
      <c r="B70" s="4">
        <v>46113</v>
      </c>
      <c r="C70" s="4">
        <v>46203</v>
      </c>
      <c r="D70" s="3" t="s">
        <v>91</v>
      </c>
      <c r="E70" s="3" t="s">
        <v>117</v>
      </c>
      <c r="F70" s="3" t="s">
        <v>118</v>
      </c>
      <c r="G70" s="3" t="s">
        <v>118</v>
      </c>
      <c r="H70" s="3" t="s">
        <v>119</v>
      </c>
      <c r="I70" s="3" t="s">
        <v>162</v>
      </c>
      <c r="J70" s="3" t="s">
        <v>163</v>
      </c>
      <c r="K70" s="3" t="s">
        <v>164</v>
      </c>
      <c r="L70" s="3" t="s">
        <v>101</v>
      </c>
      <c r="M70" s="3" t="s">
        <v>104</v>
      </c>
      <c r="N70" s="3" t="s">
        <v>340</v>
      </c>
      <c r="O70" s="3" t="s">
        <v>106</v>
      </c>
      <c r="P70" s="9">
        <v>0</v>
      </c>
      <c r="Q70" s="10">
        <v>181</v>
      </c>
      <c r="R70" s="3" t="s">
        <v>124</v>
      </c>
      <c r="S70" s="3" t="s">
        <v>125</v>
      </c>
      <c r="T70" s="3" t="s">
        <v>125</v>
      </c>
      <c r="U70" s="3" t="s">
        <v>124</v>
      </c>
      <c r="V70" s="3" t="s">
        <v>125</v>
      </c>
      <c r="W70" s="3" t="s">
        <v>341</v>
      </c>
      <c r="X70" s="3" t="s">
        <v>340</v>
      </c>
      <c r="Y70" s="11">
        <v>46104</v>
      </c>
      <c r="Z70" s="11">
        <v>46104</v>
      </c>
      <c r="AA70" s="3">
        <v>63</v>
      </c>
      <c r="AB70" s="6">
        <v>181</v>
      </c>
      <c r="AC70" s="3">
        <v>0</v>
      </c>
      <c r="AD70" s="11">
        <v>46105</v>
      </c>
      <c r="AE70" s="17" t="str">
        <f>HYPERLINK("https://ieeg-my.sharepoint.com/:b:/g/personal/transparencia_ieeg_org_mx/IQCdSxbwOuhvQ7usW0fBLxCcAYpdHmgzyIPb7IvlihKJyfw?e=ucX4e1")</f>
        <v>https://ieeg-my.sharepoint.com/:b:/g/personal/transparencia_ieeg_org_mx/IQCdSxbwOuhvQ7usW0fBLxCcAYpdHmgzyIPb7IvlihKJyfw?e=ucX4e1</v>
      </c>
      <c r="AF70" s="3">
        <v>63</v>
      </c>
      <c r="AG70" s="7" t="s">
        <v>127</v>
      </c>
      <c r="AH70" s="3" t="s">
        <v>119</v>
      </c>
      <c r="AI70" s="4">
        <v>46204</v>
      </c>
      <c r="AJ70" s="8" t="s">
        <v>806</v>
      </c>
    </row>
    <row r="71" spans="1:36" x14ac:dyDescent="0.25">
      <c r="A71" s="3">
        <v>2026</v>
      </c>
      <c r="B71" s="4">
        <v>46113</v>
      </c>
      <c r="C71" s="4">
        <v>46203</v>
      </c>
      <c r="D71" s="3" t="s">
        <v>91</v>
      </c>
      <c r="E71" s="3" t="s">
        <v>117</v>
      </c>
      <c r="F71" s="3" t="s">
        <v>118</v>
      </c>
      <c r="G71" s="3" t="s">
        <v>118</v>
      </c>
      <c r="H71" s="3" t="s">
        <v>119</v>
      </c>
      <c r="I71" s="3" t="s">
        <v>342</v>
      </c>
      <c r="J71" s="3" t="s">
        <v>163</v>
      </c>
      <c r="K71" s="3" t="s">
        <v>164</v>
      </c>
      <c r="L71" s="3" t="s">
        <v>101</v>
      </c>
      <c r="M71" s="3" t="s">
        <v>104</v>
      </c>
      <c r="N71" s="3" t="s">
        <v>343</v>
      </c>
      <c r="O71" s="3" t="s">
        <v>106</v>
      </c>
      <c r="P71" s="9">
        <v>0</v>
      </c>
      <c r="Q71" s="10">
        <v>313.5</v>
      </c>
      <c r="R71" s="3" t="s">
        <v>124</v>
      </c>
      <c r="S71" s="3" t="s">
        <v>125</v>
      </c>
      <c r="T71" s="3" t="s">
        <v>125</v>
      </c>
      <c r="U71" s="3" t="s">
        <v>124</v>
      </c>
      <c r="V71" s="3" t="s">
        <v>125</v>
      </c>
      <c r="W71" s="3" t="s">
        <v>307</v>
      </c>
      <c r="X71" s="3" t="s">
        <v>343</v>
      </c>
      <c r="Y71" s="11">
        <v>46107</v>
      </c>
      <c r="Z71" s="11">
        <v>46107</v>
      </c>
      <c r="AA71" s="3">
        <v>64</v>
      </c>
      <c r="AB71" s="6">
        <v>313.5</v>
      </c>
      <c r="AC71" s="3">
        <v>0</v>
      </c>
      <c r="AD71" s="11">
        <v>46119</v>
      </c>
      <c r="AE71" s="17" t="str">
        <f>HYPERLINK("https://ieeg-my.sharepoint.com/:b:/g/personal/transparencia_ieeg_org_mx/IQBFNYayVeCeSbfPQNaYgbd6Ad6TjET-bgnF7ziq9Bhc7lo?e=z3TYis")</f>
        <v>https://ieeg-my.sharepoint.com/:b:/g/personal/transparencia_ieeg_org_mx/IQBFNYayVeCeSbfPQNaYgbd6Ad6TjET-bgnF7ziq9Bhc7lo?e=z3TYis</v>
      </c>
      <c r="AF71" s="3">
        <v>64</v>
      </c>
      <c r="AG71" s="7" t="s">
        <v>127</v>
      </c>
      <c r="AH71" s="3" t="s">
        <v>119</v>
      </c>
      <c r="AI71" s="4">
        <v>46204</v>
      </c>
      <c r="AJ71" s="8" t="s">
        <v>806</v>
      </c>
    </row>
    <row r="72" spans="1:36" x14ac:dyDescent="0.25">
      <c r="A72" s="3">
        <v>2026</v>
      </c>
      <c r="B72" s="4">
        <v>46113</v>
      </c>
      <c r="C72" s="4">
        <v>46203</v>
      </c>
      <c r="D72" s="3" t="s">
        <v>91</v>
      </c>
      <c r="E72" s="3" t="s">
        <v>117</v>
      </c>
      <c r="F72" s="3" t="s">
        <v>310</v>
      </c>
      <c r="G72" s="3" t="s">
        <v>310</v>
      </c>
      <c r="H72" s="3" t="s">
        <v>142</v>
      </c>
      <c r="I72" s="3" t="s">
        <v>311</v>
      </c>
      <c r="J72" s="3" t="s">
        <v>302</v>
      </c>
      <c r="K72" s="3" t="s">
        <v>312</v>
      </c>
      <c r="L72" t="s">
        <v>102</v>
      </c>
      <c r="M72" s="3" t="s">
        <v>104</v>
      </c>
      <c r="N72" s="3" t="s">
        <v>146</v>
      </c>
      <c r="O72" s="3" t="s">
        <v>106</v>
      </c>
      <c r="P72" s="9">
        <v>0</v>
      </c>
      <c r="Q72" s="10">
        <v>181</v>
      </c>
      <c r="R72" s="3" t="s">
        <v>124</v>
      </c>
      <c r="S72" s="3" t="s">
        <v>125</v>
      </c>
      <c r="T72" s="3" t="s">
        <v>125</v>
      </c>
      <c r="U72" s="3" t="s">
        <v>124</v>
      </c>
      <c r="V72" s="3" t="s">
        <v>125</v>
      </c>
      <c r="W72" s="3" t="s">
        <v>133</v>
      </c>
      <c r="X72" s="3" t="s">
        <v>146</v>
      </c>
      <c r="Y72" s="11">
        <v>46106</v>
      </c>
      <c r="Z72" s="11">
        <v>46107</v>
      </c>
      <c r="AA72" s="3">
        <v>65</v>
      </c>
      <c r="AB72" s="6">
        <v>181</v>
      </c>
      <c r="AC72" s="3">
        <v>0</v>
      </c>
      <c r="AD72" s="11">
        <v>46119</v>
      </c>
      <c r="AE72" s="17" t="str">
        <f>HYPERLINK("https://ieeg-my.sharepoint.com/:b:/g/personal/transparencia_ieeg_org_mx/IQBFNYayVeCeSbfPQNaYgbd6Ad6TjET-bgnF7ziq9Bhc7lo?e=JsmVA2")</f>
        <v>https://ieeg-my.sharepoint.com/:b:/g/personal/transparencia_ieeg_org_mx/IQBFNYayVeCeSbfPQNaYgbd6Ad6TjET-bgnF7ziq9Bhc7lo?e=JsmVA2</v>
      </c>
      <c r="AF72" s="3">
        <v>65</v>
      </c>
      <c r="AG72" s="7" t="s">
        <v>127</v>
      </c>
      <c r="AH72" s="3" t="s">
        <v>119</v>
      </c>
      <c r="AI72" s="4">
        <v>46204</v>
      </c>
      <c r="AJ72" s="8" t="s">
        <v>808</v>
      </c>
    </row>
    <row r="73" spans="1:36" x14ac:dyDescent="0.25">
      <c r="A73" s="3">
        <v>2026</v>
      </c>
      <c r="B73" s="4">
        <v>46113</v>
      </c>
      <c r="C73" s="4">
        <v>46203</v>
      </c>
      <c r="D73" s="3" t="s">
        <v>91</v>
      </c>
      <c r="E73" s="3" t="s">
        <v>117</v>
      </c>
      <c r="F73" s="3" t="s">
        <v>310</v>
      </c>
      <c r="G73" s="3" t="s">
        <v>310</v>
      </c>
      <c r="H73" s="3" t="s">
        <v>142</v>
      </c>
      <c r="I73" s="3" t="s">
        <v>311</v>
      </c>
      <c r="J73" s="3" t="s">
        <v>302</v>
      </c>
      <c r="K73" s="3" t="s">
        <v>312</v>
      </c>
      <c r="L73" t="s">
        <v>102</v>
      </c>
      <c r="M73" s="3" t="s">
        <v>104</v>
      </c>
      <c r="N73" s="3" t="s">
        <v>146</v>
      </c>
      <c r="O73" s="3" t="s">
        <v>106</v>
      </c>
      <c r="P73" s="9">
        <v>0</v>
      </c>
      <c r="Q73" s="10">
        <v>181</v>
      </c>
      <c r="R73" s="3" t="s">
        <v>124</v>
      </c>
      <c r="S73" s="3" t="s">
        <v>125</v>
      </c>
      <c r="T73" s="3" t="s">
        <v>125</v>
      </c>
      <c r="U73" s="3" t="s">
        <v>124</v>
      </c>
      <c r="V73" s="3" t="s">
        <v>125</v>
      </c>
      <c r="W73" s="3" t="s">
        <v>313</v>
      </c>
      <c r="X73" s="3" t="s">
        <v>146</v>
      </c>
      <c r="Y73" s="11">
        <v>46105</v>
      </c>
      <c r="Z73" s="11">
        <v>46106</v>
      </c>
      <c r="AA73" s="3">
        <v>66</v>
      </c>
      <c r="AB73" s="6">
        <v>181</v>
      </c>
      <c r="AC73" s="3">
        <v>0</v>
      </c>
      <c r="AD73" s="11">
        <v>46107</v>
      </c>
      <c r="AE73" s="17" t="str">
        <f>HYPERLINK("https://ieeg-my.sharepoint.com/:b:/g/personal/transparencia_ieeg_org_mx/IQCHTOKr8t_6TJ_w666QEtNyAQX6HQx3qQ2M-0rBdiWQ26Y?e=Ikvduu")</f>
        <v>https://ieeg-my.sharepoint.com/:b:/g/personal/transparencia_ieeg_org_mx/IQCHTOKr8t_6TJ_w666QEtNyAQX6HQx3qQ2M-0rBdiWQ26Y?e=Ikvduu</v>
      </c>
      <c r="AF73" s="3">
        <v>66</v>
      </c>
      <c r="AG73" s="7" t="s">
        <v>127</v>
      </c>
      <c r="AH73" s="3" t="s">
        <v>119</v>
      </c>
      <c r="AI73" s="4">
        <v>46204</v>
      </c>
      <c r="AJ73" s="8" t="s">
        <v>808</v>
      </c>
    </row>
    <row r="74" spans="1:36" x14ac:dyDescent="0.25">
      <c r="A74" s="3">
        <v>2026</v>
      </c>
      <c r="B74" s="4">
        <v>46113</v>
      </c>
      <c r="C74" s="4">
        <v>46203</v>
      </c>
      <c r="D74" s="3" t="s">
        <v>91</v>
      </c>
      <c r="E74" s="3" t="s">
        <v>117</v>
      </c>
      <c r="F74" s="3" t="s">
        <v>310</v>
      </c>
      <c r="G74" s="3" t="s">
        <v>310</v>
      </c>
      <c r="H74" s="3" t="s">
        <v>142</v>
      </c>
      <c r="I74" s="3" t="s">
        <v>311</v>
      </c>
      <c r="J74" s="3" t="s">
        <v>302</v>
      </c>
      <c r="K74" s="3" t="s">
        <v>312</v>
      </c>
      <c r="L74" t="s">
        <v>102</v>
      </c>
      <c r="M74" s="3" t="s">
        <v>104</v>
      </c>
      <c r="N74" s="3" t="s">
        <v>146</v>
      </c>
      <c r="O74" s="3" t="s">
        <v>106</v>
      </c>
      <c r="P74" s="9">
        <v>0</v>
      </c>
      <c r="Q74" s="10">
        <v>362</v>
      </c>
      <c r="R74" s="3" t="s">
        <v>124</v>
      </c>
      <c r="S74" s="3" t="s">
        <v>125</v>
      </c>
      <c r="T74" s="3" t="s">
        <v>125</v>
      </c>
      <c r="U74" s="3" t="s">
        <v>124</v>
      </c>
      <c r="V74" s="3" t="s">
        <v>125</v>
      </c>
      <c r="W74" s="3" t="s">
        <v>133</v>
      </c>
      <c r="X74" s="3" t="s">
        <v>146</v>
      </c>
      <c r="Y74" s="11">
        <v>46104</v>
      </c>
      <c r="Z74" s="11">
        <v>46105</v>
      </c>
      <c r="AA74" s="3">
        <v>67</v>
      </c>
      <c r="AB74" s="6">
        <v>362</v>
      </c>
      <c r="AC74" s="3">
        <v>0</v>
      </c>
      <c r="AD74" s="11">
        <v>46107</v>
      </c>
      <c r="AE74" s="17" t="str">
        <f>HYPERLINK("https://ieeg-my.sharepoint.com/:b:/g/personal/transparencia_ieeg_org_mx/IQAbCyVMJhJhSKR_h-3gMkQQAfPwLzAD26-QJ3xMKfIgxd8?e=TigOEg")</f>
        <v>https://ieeg-my.sharepoint.com/:b:/g/personal/transparencia_ieeg_org_mx/IQAbCyVMJhJhSKR_h-3gMkQQAfPwLzAD26-QJ3xMKfIgxd8?e=TigOEg</v>
      </c>
      <c r="AF74" s="3">
        <v>67</v>
      </c>
      <c r="AG74" s="7" t="s">
        <v>127</v>
      </c>
      <c r="AH74" s="3" t="s">
        <v>119</v>
      </c>
      <c r="AI74" s="4">
        <v>46204</v>
      </c>
      <c r="AJ74" s="8" t="s">
        <v>806</v>
      </c>
    </row>
    <row r="75" spans="1:36" x14ac:dyDescent="0.25">
      <c r="A75" s="3">
        <v>2026</v>
      </c>
      <c r="B75" s="4">
        <v>46113</v>
      </c>
      <c r="C75" s="4">
        <v>46203</v>
      </c>
      <c r="D75" s="3" t="s">
        <v>91</v>
      </c>
      <c r="E75" s="3" t="s">
        <v>117</v>
      </c>
      <c r="F75" s="3" t="s">
        <v>141</v>
      </c>
      <c r="G75" s="3" t="s">
        <v>141</v>
      </c>
      <c r="H75" s="3" t="s">
        <v>142</v>
      </c>
      <c r="I75" s="3" t="s">
        <v>143</v>
      </c>
      <c r="J75" s="3" t="s">
        <v>144</v>
      </c>
      <c r="K75" s="3" t="s">
        <v>145</v>
      </c>
      <c r="L75" s="3" t="s">
        <v>101</v>
      </c>
      <c r="M75" s="3" t="s">
        <v>104</v>
      </c>
      <c r="N75" s="3" t="s">
        <v>146</v>
      </c>
      <c r="O75" s="3" t="s">
        <v>106</v>
      </c>
      <c r="P75" s="9">
        <v>0</v>
      </c>
      <c r="Q75" s="10">
        <v>362</v>
      </c>
      <c r="R75" s="3" t="s">
        <v>124</v>
      </c>
      <c r="S75" s="3" t="s">
        <v>125</v>
      </c>
      <c r="T75" s="3" t="s">
        <v>125</v>
      </c>
      <c r="U75" s="3" t="s">
        <v>124</v>
      </c>
      <c r="V75" s="3" t="s">
        <v>125</v>
      </c>
      <c r="W75" s="3" t="s">
        <v>313</v>
      </c>
      <c r="X75" s="3" t="s">
        <v>146</v>
      </c>
      <c r="Y75" s="11">
        <v>46106</v>
      </c>
      <c r="Z75" s="11">
        <v>46107</v>
      </c>
      <c r="AA75" s="3">
        <v>68</v>
      </c>
      <c r="AB75" s="6">
        <v>362</v>
      </c>
      <c r="AC75" s="3">
        <v>0</v>
      </c>
      <c r="AD75" s="11">
        <v>46119</v>
      </c>
      <c r="AE75" s="17" t="str">
        <f>HYPERLINK("https://ieeg-my.sharepoint.com/:b:/g/personal/transparencia_ieeg_org_mx/IQC2LkIDMhLGQZubTKRoY9oAAR42DzRh1Ma9f1mfPgxmBcQ?e=HzbmTL")</f>
        <v>https://ieeg-my.sharepoint.com/:b:/g/personal/transparencia_ieeg_org_mx/IQC2LkIDMhLGQZubTKRoY9oAAR42DzRh1Ma9f1mfPgxmBcQ?e=HzbmTL</v>
      </c>
      <c r="AF75" s="3">
        <v>68</v>
      </c>
      <c r="AG75" s="7" t="s">
        <v>127</v>
      </c>
      <c r="AH75" s="3" t="s">
        <v>119</v>
      </c>
      <c r="AI75" s="4">
        <v>46204</v>
      </c>
      <c r="AJ75" s="8" t="s">
        <v>806</v>
      </c>
    </row>
    <row r="76" spans="1:36" x14ac:dyDescent="0.25">
      <c r="A76" s="3">
        <v>2026</v>
      </c>
      <c r="B76" s="4">
        <v>46113</v>
      </c>
      <c r="C76" s="4">
        <v>46203</v>
      </c>
      <c r="D76" s="3" t="s">
        <v>91</v>
      </c>
      <c r="E76" s="3" t="s">
        <v>117</v>
      </c>
      <c r="F76" s="3" t="s">
        <v>310</v>
      </c>
      <c r="G76" s="3" t="s">
        <v>310</v>
      </c>
      <c r="H76" s="3" t="s">
        <v>142</v>
      </c>
      <c r="I76" s="3" t="s">
        <v>311</v>
      </c>
      <c r="J76" s="3" t="s">
        <v>302</v>
      </c>
      <c r="K76" s="3" t="s">
        <v>312</v>
      </c>
      <c r="L76" t="s">
        <v>102</v>
      </c>
      <c r="M76" s="3" t="s">
        <v>104</v>
      </c>
      <c r="N76" s="3" t="s">
        <v>146</v>
      </c>
      <c r="O76" s="3" t="s">
        <v>106</v>
      </c>
      <c r="P76" s="9">
        <v>0</v>
      </c>
      <c r="Q76" s="10">
        <v>181</v>
      </c>
      <c r="R76" s="3" t="s">
        <v>124</v>
      </c>
      <c r="S76" s="3" t="s">
        <v>125</v>
      </c>
      <c r="T76" s="3" t="s">
        <v>125</v>
      </c>
      <c r="U76" s="3" t="s">
        <v>124</v>
      </c>
      <c r="V76" s="3" t="s">
        <v>125</v>
      </c>
      <c r="W76" s="3" t="s">
        <v>133</v>
      </c>
      <c r="X76" s="3" t="s">
        <v>146</v>
      </c>
      <c r="Y76" s="11">
        <v>46120</v>
      </c>
      <c r="Z76" s="11">
        <v>46120</v>
      </c>
      <c r="AA76" s="3">
        <v>69</v>
      </c>
      <c r="AB76" s="6">
        <v>181</v>
      </c>
      <c r="AC76" s="3">
        <v>0</v>
      </c>
      <c r="AD76" s="11">
        <v>46121</v>
      </c>
      <c r="AE76" s="17" t="str">
        <f>HYPERLINK("https://ieeg-my.sharepoint.com/:b:/g/personal/transparencia_ieeg_org_mx/IQDccRznKFb4S74PKE155URkASOgvYkmTeMCu0rLlWWbHJc?e=DFlXbA")</f>
        <v>https://ieeg-my.sharepoint.com/:b:/g/personal/transparencia_ieeg_org_mx/IQDccRznKFb4S74PKE155URkASOgvYkmTeMCu0rLlWWbHJc?e=DFlXbA</v>
      </c>
      <c r="AF76" s="3">
        <v>69</v>
      </c>
      <c r="AG76" s="7" t="s">
        <v>127</v>
      </c>
      <c r="AH76" s="3" t="s">
        <v>119</v>
      </c>
      <c r="AI76" s="4">
        <v>46204</v>
      </c>
      <c r="AJ76" s="8" t="s">
        <v>806</v>
      </c>
    </row>
    <row r="77" spans="1:36" x14ac:dyDescent="0.25">
      <c r="A77" s="3">
        <v>2026</v>
      </c>
      <c r="B77" s="4">
        <v>46113</v>
      </c>
      <c r="C77" s="4">
        <v>46203</v>
      </c>
      <c r="D77" s="3" t="s">
        <v>91</v>
      </c>
      <c r="E77" s="3" t="s">
        <v>117</v>
      </c>
      <c r="F77" s="3" t="s">
        <v>141</v>
      </c>
      <c r="G77" s="3" t="s">
        <v>141</v>
      </c>
      <c r="H77" s="3" t="s">
        <v>142</v>
      </c>
      <c r="I77" s="3" t="s">
        <v>176</v>
      </c>
      <c r="J77" s="3" t="s">
        <v>177</v>
      </c>
      <c r="K77" s="3" t="s">
        <v>178</v>
      </c>
      <c r="L77" s="3" t="s">
        <v>101</v>
      </c>
      <c r="M77" s="3" t="s">
        <v>104</v>
      </c>
      <c r="N77" s="3" t="s">
        <v>146</v>
      </c>
      <c r="O77" s="3" t="s">
        <v>106</v>
      </c>
      <c r="P77" s="9">
        <v>0</v>
      </c>
      <c r="Q77" s="10">
        <v>543</v>
      </c>
      <c r="R77" s="3" t="s">
        <v>124</v>
      </c>
      <c r="S77" s="3" t="s">
        <v>125</v>
      </c>
      <c r="T77" s="3" t="s">
        <v>125</v>
      </c>
      <c r="U77" s="3" t="s">
        <v>124</v>
      </c>
      <c r="V77" s="3" t="s">
        <v>125</v>
      </c>
      <c r="W77" s="3" t="s">
        <v>345</v>
      </c>
      <c r="X77" s="3" t="s">
        <v>146</v>
      </c>
      <c r="Y77" s="11">
        <v>46104</v>
      </c>
      <c r="Z77" s="11">
        <v>46107</v>
      </c>
      <c r="AA77" s="3">
        <v>70</v>
      </c>
      <c r="AB77" s="6">
        <v>543</v>
      </c>
      <c r="AC77" s="3">
        <v>0</v>
      </c>
      <c r="AD77" s="11">
        <v>46118</v>
      </c>
      <c r="AE77" s="17" t="str">
        <f>HYPERLINK("https://ieeg-my.sharepoint.com/:b:/g/personal/transparencia_ieeg_org_mx/IQCKgk-DiiLJSZJJ079tfqNZASoyqfUhJmAqKP4n6RVPdB4?e=y0rkSg")</f>
        <v>https://ieeg-my.sharepoint.com/:b:/g/personal/transparencia_ieeg_org_mx/IQCKgk-DiiLJSZJJ079tfqNZASoyqfUhJmAqKP4n6RVPdB4?e=y0rkSg</v>
      </c>
      <c r="AF77" s="3">
        <v>70</v>
      </c>
      <c r="AG77" s="7" t="s">
        <v>127</v>
      </c>
      <c r="AH77" s="3" t="s">
        <v>119</v>
      </c>
      <c r="AI77" s="4">
        <v>46204</v>
      </c>
      <c r="AJ77" s="8" t="s">
        <v>806</v>
      </c>
    </row>
    <row r="78" spans="1:36" x14ac:dyDescent="0.25">
      <c r="A78" s="3">
        <v>2026</v>
      </c>
      <c r="B78" s="4">
        <v>46113</v>
      </c>
      <c r="C78" s="4">
        <v>46203</v>
      </c>
      <c r="D78" s="3" t="s">
        <v>91</v>
      </c>
      <c r="E78" s="3" t="s">
        <v>117</v>
      </c>
      <c r="F78" s="3" t="s">
        <v>198</v>
      </c>
      <c r="G78" s="3" t="s">
        <v>199</v>
      </c>
      <c r="H78" s="3" t="s">
        <v>195</v>
      </c>
      <c r="I78" s="3" t="s">
        <v>200</v>
      </c>
      <c r="J78" s="3" t="s">
        <v>201</v>
      </c>
      <c r="K78" s="3" t="s">
        <v>202</v>
      </c>
      <c r="L78" s="3" t="s">
        <v>101</v>
      </c>
      <c r="M78" s="3" t="s">
        <v>104</v>
      </c>
      <c r="N78" s="3" t="s">
        <v>346</v>
      </c>
      <c r="O78" s="3" t="s">
        <v>106</v>
      </c>
      <c r="P78" s="9">
        <v>0</v>
      </c>
      <c r="Q78" s="10">
        <v>362</v>
      </c>
      <c r="R78" s="3" t="s">
        <v>124</v>
      </c>
      <c r="S78" s="3" t="s">
        <v>125</v>
      </c>
      <c r="T78" s="3" t="s">
        <v>125</v>
      </c>
      <c r="U78" s="3" t="s">
        <v>124</v>
      </c>
      <c r="V78" s="3" t="s">
        <v>125</v>
      </c>
      <c r="W78" s="3" t="s">
        <v>347</v>
      </c>
      <c r="X78" s="3" t="s">
        <v>346</v>
      </c>
      <c r="Y78" s="11">
        <v>46122</v>
      </c>
      <c r="Z78" s="11">
        <v>46122</v>
      </c>
      <c r="AA78" s="3">
        <v>71</v>
      </c>
      <c r="AB78" s="6">
        <v>362</v>
      </c>
      <c r="AC78" s="3">
        <v>0</v>
      </c>
      <c r="AD78" s="11">
        <v>46125</v>
      </c>
      <c r="AE78" s="17" t="str">
        <f>HYPERLINK("https://ieeg-my.sharepoint.com/:b:/g/personal/transparencia_ieeg_org_mx/IQCUyX1O0_8tRacQKi32_WlHAbC4xWrdRnOGtQUDuCke4Cw?e=YqpAM4")</f>
        <v>https://ieeg-my.sharepoint.com/:b:/g/personal/transparencia_ieeg_org_mx/IQCUyX1O0_8tRacQKi32_WlHAbC4xWrdRnOGtQUDuCke4Cw?e=YqpAM4</v>
      </c>
      <c r="AF78" s="3">
        <v>71</v>
      </c>
      <c r="AG78" s="7" t="s">
        <v>127</v>
      </c>
      <c r="AH78" s="3" t="s">
        <v>119</v>
      </c>
      <c r="AI78" s="4">
        <v>46204</v>
      </c>
      <c r="AJ78" s="8" t="s">
        <v>806</v>
      </c>
    </row>
    <row r="79" spans="1:36" x14ac:dyDescent="0.25">
      <c r="A79" s="3">
        <v>2026</v>
      </c>
      <c r="B79" s="4">
        <v>46113</v>
      </c>
      <c r="C79" s="4">
        <v>46203</v>
      </c>
      <c r="D79" s="3" t="s">
        <v>91</v>
      </c>
      <c r="E79" s="3" t="s">
        <v>117</v>
      </c>
      <c r="F79" s="3" t="s">
        <v>348</v>
      </c>
      <c r="G79" s="3" t="s">
        <v>188</v>
      </c>
      <c r="H79" s="3" t="s">
        <v>195</v>
      </c>
      <c r="I79" s="3" t="s">
        <v>349</v>
      </c>
      <c r="J79" s="3" t="s">
        <v>350</v>
      </c>
      <c r="K79" s="3" t="s">
        <v>192</v>
      </c>
      <c r="L79" s="3" t="s">
        <v>101</v>
      </c>
      <c r="M79" s="3" t="s">
        <v>104</v>
      </c>
      <c r="N79" s="3" t="s">
        <v>351</v>
      </c>
      <c r="O79" s="3" t="s">
        <v>106</v>
      </c>
      <c r="P79" s="9">
        <v>0</v>
      </c>
      <c r="Q79" s="10">
        <v>543</v>
      </c>
      <c r="R79" s="3" t="s">
        <v>124</v>
      </c>
      <c r="S79" s="3" t="s">
        <v>125</v>
      </c>
      <c r="T79" s="3" t="s">
        <v>125</v>
      </c>
      <c r="U79" s="3" t="s">
        <v>124</v>
      </c>
      <c r="V79" s="3" t="s">
        <v>125</v>
      </c>
      <c r="W79" s="3" t="s">
        <v>352</v>
      </c>
      <c r="X79" s="3" t="s">
        <v>351</v>
      </c>
      <c r="Y79" s="11">
        <v>46092</v>
      </c>
      <c r="Z79" s="11">
        <v>46098</v>
      </c>
      <c r="AA79" s="3">
        <v>72</v>
      </c>
      <c r="AB79" s="6">
        <v>543</v>
      </c>
      <c r="AC79" s="3">
        <v>0</v>
      </c>
      <c r="AD79" s="11">
        <v>46104</v>
      </c>
      <c r="AE79" s="17" t="str">
        <f>HYPERLINK("https://ieeg-my.sharepoint.com/:b:/g/personal/transparencia_ieeg_org_mx/IQCKnLgX7W-PQq-QO3PXe2PMAf7-74lxh6wM210VQctNp8s?e=sUPy5U")</f>
        <v>https://ieeg-my.sharepoint.com/:b:/g/personal/transparencia_ieeg_org_mx/IQCKnLgX7W-PQq-QO3PXe2PMAf7-74lxh6wM210VQctNp8s?e=sUPy5U</v>
      </c>
      <c r="AF79" s="3">
        <v>72</v>
      </c>
      <c r="AG79" s="7" t="s">
        <v>127</v>
      </c>
      <c r="AH79" s="3" t="s">
        <v>119</v>
      </c>
      <c r="AI79" s="4">
        <v>46204</v>
      </c>
      <c r="AJ79" s="8" t="s">
        <v>806</v>
      </c>
    </row>
    <row r="80" spans="1:36" x14ac:dyDescent="0.25">
      <c r="A80" s="3">
        <v>2026</v>
      </c>
      <c r="B80" s="4">
        <v>46113</v>
      </c>
      <c r="C80" s="4">
        <v>46203</v>
      </c>
      <c r="D80" s="3" t="s">
        <v>91</v>
      </c>
      <c r="E80" s="3" t="s">
        <v>117</v>
      </c>
      <c r="F80" s="3" t="s">
        <v>198</v>
      </c>
      <c r="G80" s="3" t="s">
        <v>199</v>
      </c>
      <c r="H80" s="3" t="s">
        <v>195</v>
      </c>
      <c r="I80" s="3" t="s">
        <v>353</v>
      </c>
      <c r="J80" s="3" t="s">
        <v>354</v>
      </c>
      <c r="K80" s="3" t="s">
        <v>206</v>
      </c>
      <c r="L80" s="3" t="s">
        <v>101</v>
      </c>
      <c r="M80" s="3" t="s">
        <v>104</v>
      </c>
      <c r="N80" s="3" t="s">
        <v>351</v>
      </c>
      <c r="O80" s="3" t="s">
        <v>106</v>
      </c>
      <c r="P80" s="9">
        <v>0</v>
      </c>
      <c r="Q80" s="10">
        <v>543</v>
      </c>
      <c r="R80" s="3" t="s">
        <v>124</v>
      </c>
      <c r="S80" s="3" t="s">
        <v>125</v>
      </c>
      <c r="T80" s="3" t="s">
        <v>125</v>
      </c>
      <c r="U80" s="3" t="s">
        <v>124</v>
      </c>
      <c r="V80" s="3" t="s">
        <v>125</v>
      </c>
      <c r="W80" s="3" t="s">
        <v>352</v>
      </c>
      <c r="X80" s="3" t="s">
        <v>351</v>
      </c>
      <c r="Y80" s="11">
        <v>46092</v>
      </c>
      <c r="Z80" s="11">
        <v>46098</v>
      </c>
      <c r="AA80" s="3">
        <v>73</v>
      </c>
      <c r="AB80" s="6">
        <v>543</v>
      </c>
      <c r="AC80" s="3">
        <v>0</v>
      </c>
      <c r="AD80" s="11">
        <v>46104</v>
      </c>
      <c r="AE80" s="17" t="str">
        <f>HYPERLINK("https://ieeg-my.sharepoint.com/:b:/g/personal/transparencia_ieeg_org_mx/IQDysa-D69lVQbr5GlFV4EJXARtCNu8JVXCe6QVyDPxViYM?e=3V3Czi")</f>
        <v>https://ieeg-my.sharepoint.com/:b:/g/personal/transparencia_ieeg_org_mx/IQDysa-D69lVQbr5GlFV4EJXARtCNu8JVXCe6QVyDPxViYM?e=3V3Czi</v>
      </c>
      <c r="AF80" s="3">
        <v>73</v>
      </c>
      <c r="AG80" s="7" t="s">
        <v>127</v>
      </c>
      <c r="AH80" s="3" t="s">
        <v>119</v>
      </c>
      <c r="AI80" s="4">
        <v>46204</v>
      </c>
      <c r="AJ80" s="8" t="s">
        <v>806</v>
      </c>
    </row>
    <row r="81" spans="1:36" x14ac:dyDescent="0.25">
      <c r="A81" s="3">
        <v>2026</v>
      </c>
      <c r="B81" s="4">
        <v>46113</v>
      </c>
      <c r="C81" s="4">
        <v>46203</v>
      </c>
      <c r="D81" s="3" t="s">
        <v>91</v>
      </c>
      <c r="E81" s="3" t="s">
        <v>117</v>
      </c>
      <c r="F81" s="3" t="s">
        <v>321</v>
      </c>
      <c r="G81" s="3" t="s">
        <v>188</v>
      </c>
      <c r="H81" s="3" t="s">
        <v>195</v>
      </c>
      <c r="I81" s="3" t="s">
        <v>322</v>
      </c>
      <c r="J81" s="3" t="s">
        <v>133</v>
      </c>
      <c r="K81" s="3" t="s">
        <v>323</v>
      </c>
      <c r="L81" s="3" t="s">
        <v>101</v>
      </c>
      <c r="M81" s="3" t="s">
        <v>104</v>
      </c>
      <c r="N81" s="3" t="s">
        <v>355</v>
      </c>
      <c r="O81" s="3" t="s">
        <v>106</v>
      </c>
      <c r="P81" s="9">
        <v>0</v>
      </c>
      <c r="Q81" s="10">
        <v>181</v>
      </c>
      <c r="R81" s="3" t="s">
        <v>124</v>
      </c>
      <c r="S81" s="3" t="s">
        <v>125</v>
      </c>
      <c r="T81" s="3" t="s">
        <v>125</v>
      </c>
      <c r="U81" s="3" t="s">
        <v>124</v>
      </c>
      <c r="V81" s="3" t="s">
        <v>125</v>
      </c>
      <c r="W81" s="3" t="s">
        <v>356</v>
      </c>
      <c r="X81" s="3" t="s">
        <v>355</v>
      </c>
      <c r="Y81" s="11">
        <v>46120</v>
      </c>
      <c r="Z81" s="11">
        <v>46120</v>
      </c>
      <c r="AA81" s="3">
        <v>74</v>
      </c>
      <c r="AB81" s="6">
        <v>181</v>
      </c>
      <c r="AC81" s="3">
        <v>0</v>
      </c>
      <c r="AD81" s="11">
        <v>46122</v>
      </c>
      <c r="AE81" s="17" t="str">
        <f>HYPERLINK("https://ieeg-my.sharepoint.com/:b:/g/personal/transparencia_ieeg_org_mx/IQDImkK7zrE8QIkhlekabjUDAeydVnHzE5mK8GDyzk_hzZY?e=D0Px93")</f>
        <v>https://ieeg-my.sharepoint.com/:b:/g/personal/transparencia_ieeg_org_mx/IQDImkK7zrE8QIkhlekabjUDAeydVnHzE5mK8GDyzk_hzZY?e=D0Px93</v>
      </c>
      <c r="AF81" s="3">
        <v>74</v>
      </c>
      <c r="AG81" s="7" t="s">
        <v>127</v>
      </c>
      <c r="AH81" s="3" t="s">
        <v>119</v>
      </c>
      <c r="AI81" s="4">
        <v>46204</v>
      </c>
      <c r="AJ81" s="8" t="s">
        <v>806</v>
      </c>
    </row>
    <row r="82" spans="1:36" x14ac:dyDescent="0.25">
      <c r="A82" s="3">
        <v>2026</v>
      </c>
      <c r="B82" s="4">
        <v>46113</v>
      </c>
      <c r="C82" s="4">
        <v>46203</v>
      </c>
      <c r="D82" s="3" t="s">
        <v>91</v>
      </c>
      <c r="E82" s="3" t="s">
        <v>117</v>
      </c>
      <c r="F82" s="3" t="s">
        <v>187</v>
      </c>
      <c r="G82" s="3" t="s">
        <v>188</v>
      </c>
      <c r="H82" s="3" t="s">
        <v>195</v>
      </c>
      <c r="I82" s="3" t="s">
        <v>190</v>
      </c>
      <c r="J82" s="3" t="s">
        <v>191</v>
      </c>
      <c r="K82" s="3" t="s">
        <v>192</v>
      </c>
      <c r="L82" t="s">
        <v>102</v>
      </c>
      <c r="M82" s="3" t="s">
        <v>104</v>
      </c>
      <c r="N82" s="3" t="s">
        <v>355</v>
      </c>
      <c r="O82" s="3" t="s">
        <v>106</v>
      </c>
      <c r="P82" s="9">
        <v>0</v>
      </c>
      <c r="Q82" s="10">
        <v>181</v>
      </c>
      <c r="R82" s="3" t="s">
        <v>124</v>
      </c>
      <c r="S82" s="3" t="s">
        <v>125</v>
      </c>
      <c r="T82" s="3" t="s">
        <v>125</v>
      </c>
      <c r="U82" s="3" t="s">
        <v>124</v>
      </c>
      <c r="V82" s="3" t="s">
        <v>125</v>
      </c>
      <c r="W82" s="3" t="s">
        <v>356</v>
      </c>
      <c r="X82" s="3" t="s">
        <v>355</v>
      </c>
      <c r="Y82" s="11">
        <v>46120</v>
      </c>
      <c r="Z82" s="11">
        <v>46120</v>
      </c>
      <c r="AA82" s="3">
        <v>75</v>
      </c>
      <c r="AB82" s="6">
        <v>181</v>
      </c>
      <c r="AC82" s="3">
        <v>0</v>
      </c>
      <c r="AD82" s="11">
        <v>46122</v>
      </c>
      <c r="AE82" s="17" t="str">
        <f>HYPERLINK("https://ieeg-my.sharepoint.com/:b:/g/personal/transparencia_ieeg_org_mx/IQCVzGR19TgKQ7tK3SlqS8IXAZOsq5pwhwBqPLYF4FcfMm0?e=qrniZl")</f>
        <v>https://ieeg-my.sharepoint.com/:b:/g/personal/transparencia_ieeg_org_mx/IQCVzGR19TgKQ7tK3SlqS8IXAZOsq5pwhwBqPLYF4FcfMm0?e=qrniZl</v>
      </c>
      <c r="AF82" s="3">
        <v>75</v>
      </c>
      <c r="AG82" s="7" t="s">
        <v>127</v>
      </c>
      <c r="AH82" s="3" t="s">
        <v>119</v>
      </c>
      <c r="AI82" s="4">
        <v>46204</v>
      </c>
      <c r="AJ82" s="8" t="s">
        <v>806</v>
      </c>
    </row>
    <row r="83" spans="1:36" x14ac:dyDescent="0.25">
      <c r="A83" s="3">
        <v>2026</v>
      </c>
      <c r="B83" s="4">
        <v>46113</v>
      </c>
      <c r="C83" s="4">
        <v>46203</v>
      </c>
      <c r="D83" s="3" t="s">
        <v>91</v>
      </c>
      <c r="E83" s="3" t="s">
        <v>117</v>
      </c>
      <c r="F83" s="3" t="s">
        <v>348</v>
      </c>
      <c r="G83" s="3" t="s">
        <v>188</v>
      </c>
      <c r="H83" s="3" t="s">
        <v>195</v>
      </c>
      <c r="I83" s="3" t="s">
        <v>349</v>
      </c>
      <c r="J83" s="3" t="s">
        <v>350</v>
      </c>
      <c r="K83" s="3" t="s">
        <v>192</v>
      </c>
      <c r="L83" s="3" t="s">
        <v>101</v>
      </c>
      <c r="M83" s="3" t="s">
        <v>104</v>
      </c>
      <c r="N83" s="3" t="s">
        <v>357</v>
      </c>
      <c r="O83" s="3" t="s">
        <v>106</v>
      </c>
      <c r="P83" s="9">
        <v>0</v>
      </c>
      <c r="Q83" s="10">
        <v>181</v>
      </c>
      <c r="R83" s="3" t="s">
        <v>124</v>
      </c>
      <c r="S83" s="3" t="s">
        <v>125</v>
      </c>
      <c r="T83" s="3" t="s">
        <v>125</v>
      </c>
      <c r="U83" s="3" t="s">
        <v>124</v>
      </c>
      <c r="V83" s="3" t="s">
        <v>125</v>
      </c>
      <c r="W83" s="3" t="s">
        <v>358</v>
      </c>
      <c r="X83" s="3" t="s">
        <v>357</v>
      </c>
      <c r="Y83" s="11">
        <v>46125</v>
      </c>
      <c r="Z83" s="11">
        <v>46125</v>
      </c>
      <c r="AA83" s="3">
        <v>76</v>
      </c>
      <c r="AB83" s="6">
        <v>181</v>
      </c>
      <c r="AC83" s="3">
        <v>0</v>
      </c>
      <c r="AD83" s="11">
        <v>46126</v>
      </c>
      <c r="AE83" s="17" t="str">
        <f>HYPERLINK("https://ieeg-my.sharepoint.com/:b:/g/personal/transparencia_ieeg_org_mx/IQA4p6tNo6vBSbKEAvXobV6uARt0y59gjjosQl5-Vx_UQS0?e=dc6qsw")</f>
        <v>https://ieeg-my.sharepoint.com/:b:/g/personal/transparencia_ieeg_org_mx/IQA4p6tNo6vBSbKEAvXobV6uARt0y59gjjosQl5-Vx_UQS0?e=dc6qsw</v>
      </c>
      <c r="AF83" s="3">
        <v>76</v>
      </c>
      <c r="AG83" s="7" t="s">
        <v>127</v>
      </c>
      <c r="AH83" s="3" t="s">
        <v>119</v>
      </c>
      <c r="AI83" s="4">
        <v>46204</v>
      </c>
      <c r="AJ83" s="8" t="s">
        <v>806</v>
      </c>
    </row>
    <row r="84" spans="1:36" x14ac:dyDescent="0.25">
      <c r="A84" s="3">
        <v>2026</v>
      </c>
      <c r="B84" s="4">
        <v>46113</v>
      </c>
      <c r="C84" s="4">
        <v>46203</v>
      </c>
      <c r="D84" s="3" t="s">
        <v>91</v>
      </c>
      <c r="E84" s="3" t="s">
        <v>117</v>
      </c>
      <c r="F84" s="3" t="s">
        <v>198</v>
      </c>
      <c r="G84" s="3" t="s">
        <v>199</v>
      </c>
      <c r="H84" s="3" t="s">
        <v>195</v>
      </c>
      <c r="I84" s="3" t="s">
        <v>353</v>
      </c>
      <c r="J84" s="3" t="s">
        <v>354</v>
      </c>
      <c r="K84" s="3" t="s">
        <v>206</v>
      </c>
      <c r="L84" s="3" t="s">
        <v>101</v>
      </c>
      <c r="M84" s="3" t="s">
        <v>104</v>
      </c>
      <c r="N84" s="3" t="s">
        <v>357</v>
      </c>
      <c r="O84" s="3" t="s">
        <v>106</v>
      </c>
      <c r="P84" s="9">
        <v>0</v>
      </c>
      <c r="Q84" s="10">
        <v>181</v>
      </c>
      <c r="R84" s="3" t="s">
        <v>124</v>
      </c>
      <c r="S84" s="3" t="s">
        <v>125</v>
      </c>
      <c r="T84" s="3" t="s">
        <v>125</v>
      </c>
      <c r="U84" s="3" t="s">
        <v>124</v>
      </c>
      <c r="V84" s="3" t="s">
        <v>125</v>
      </c>
      <c r="W84" s="3" t="s">
        <v>358</v>
      </c>
      <c r="X84" s="3" t="s">
        <v>357</v>
      </c>
      <c r="Y84" s="11">
        <v>46125</v>
      </c>
      <c r="Z84" s="11">
        <v>46125</v>
      </c>
      <c r="AA84" s="3">
        <v>77</v>
      </c>
      <c r="AB84" s="6">
        <v>181</v>
      </c>
      <c r="AC84" s="3">
        <v>0</v>
      </c>
      <c r="AD84" s="11">
        <v>46126</v>
      </c>
      <c r="AE84" s="17" t="str">
        <f>HYPERLINK("https://ieeg-my.sharepoint.com/:b:/g/personal/transparencia_ieeg_org_mx/IQAJMs3iokhrRYcKyHGA1rDaAb__k3t5RoyHN-_QIWND6Zo?e=w5f1fO")</f>
        <v>https://ieeg-my.sharepoint.com/:b:/g/personal/transparencia_ieeg_org_mx/IQAJMs3iokhrRYcKyHGA1rDaAb__k3t5RoyHN-_QIWND6Zo?e=w5f1fO</v>
      </c>
      <c r="AF84" s="3">
        <v>77</v>
      </c>
      <c r="AG84" s="7" t="s">
        <v>127</v>
      </c>
      <c r="AH84" s="3" t="s">
        <v>119</v>
      </c>
      <c r="AI84" s="4">
        <v>46204</v>
      </c>
      <c r="AJ84" s="8" t="s">
        <v>806</v>
      </c>
    </row>
    <row r="85" spans="1:36" x14ac:dyDescent="0.25">
      <c r="A85" s="3">
        <v>2026</v>
      </c>
      <c r="B85" s="4">
        <v>46113</v>
      </c>
      <c r="C85" s="4">
        <v>46203</v>
      </c>
      <c r="D85" s="3" t="s">
        <v>91</v>
      </c>
      <c r="E85" s="3" t="s">
        <v>209</v>
      </c>
      <c r="F85" s="3" t="s">
        <v>249</v>
      </c>
      <c r="G85" s="3" t="s">
        <v>250</v>
      </c>
      <c r="H85" s="3" t="s">
        <v>359</v>
      </c>
      <c r="I85" s="3" t="s">
        <v>360</v>
      </c>
      <c r="J85" s="3" t="s">
        <v>139</v>
      </c>
      <c r="K85" s="3" t="s">
        <v>122</v>
      </c>
      <c r="L85" t="s">
        <v>102</v>
      </c>
      <c r="M85" s="3" t="s">
        <v>104</v>
      </c>
      <c r="N85" s="3" t="s">
        <v>243</v>
      </c>
      <c r="O85" s="3" t="s">
        <v>106</v>
      </c>
      <c r="P85" s="9">
        <v>0</v>
      </c>
      <c r="Q85" s="10">
        <v>332</v>
      </c>
      <c r="R85" s="3" t="s">
        <v>124</v>
      </c>
      <c r="S85" s="3" t="s">
        <v>125</v>
      </c>
      <c r="T85" s="3" t="s">
        <v>283</v>
      </c>
      <c r="U85" s="3" t="s">
        <v>124</v>
      </c>
      <c r="V85" s="3" t="s">
        <v>125</v>
      </c>
      <c r="W85" s="3" t="s">
        <v>125</v>
      </c>
      <c r="X85" s="3" t="s">
        <v>243</v>
      </c>
      <c r="Y85" s="11">
        <v>46104</v>
      </c>
      <c r="Z85" s="11">
        <v>46122</v>
      </c>
      <c r="AA85" s="3">
        <v>78</v>
      </c>
      <c r="AB85" s="6">
        <v>332</v>
      </c>
      <c r="AC85" s="3">
        <v>0</v>
      </c>
      <c r="AD85" s="11">
        <v>46128</v>
      </c>
      <c r="AE85" s="19"/>
      <c r="AF85" s="3">
        <v>78</v>
      </c>
      <c r="AG85" s="7" t="s">
        <v>127</v>
      </c>
      <c r="AH85" s="3" t="s">
        <v>119</v>
      </c>
      <c r="AI85" s="4">
        <v>46204</v>
      </c>
      <c r="AJ85" s="8" t="s">
        <v>806</v>
      </c>
    </row>
    <row r="86" spans="1:36" x14ac:dyDescent="0.25">
      <c r="A86" s="3">
        <v>2026</v>
      </c>
      <c r="B86" s="4">
        <v>46113</v>
      </c>
      <c r="C86" s="4">
        <v>46203</v>
      </c>
      <c r="D86" s="3" t="s">
        <v>91</v>
      </c>
      <c r="E86" s="3" t="s">
        <v>134</v>
      </c>
      <c r="F86" s="3" t="s">
        <v>292</v>
      </c>
      <c r="G86" s="3" t="s">
        <v>273</v>
      </c>
      <c r="H86" s="3" t="s">
        <v>359</v>
      </c>
      <c r="I86" s="3" t="s">
        <v>361</v>
      </c>
      <c r="J86" s="3" t="s">
        <v>362</v>
      </c>
      <c r="K86" s="3" t="s">
        <v>363</v>
      </c>
      <c r="L86" t="s">
        <v>102</v>
      </c>
      <c r="M86" s="3" t="s">
        <v>104</v>
      </c>
      <c r="N86" s="3" t="s">
        <v>296</v>
      </c>
      <c r="O86" s="3" t="s">
        <v>106</v>
      </c>
      <c r="P86" s="9">
        <v>0</v>
      </c>
      <c r="Q86" s="10">
        <v>340</v>
      </c>
      <c r="R86" s="3" t="s">
        <v>124</v>
      </c>
      <c r="S86" s="3" t="s">
        <v>125</v>
      </c>
      <c r="T86" s="3" t="s">
        <v>283</v>
      </c>
      <c r="U86" s="3" t="s">
        <v>124</v>
      </c>
      <c r="V86" s="3" t="s">
        <v>125</v>
      </c>
      <c r="W86" s="3" t="s">
        <v>125</v>
      </c>
      <c r="X86" s="3" t="s">
        <v>296</v>
      </c>
      <c r="Y86" s="11">
        <v>46104</v>
      </c>
      <c r="Z86" s="11">
        <v>46104</v>
      </c>
      <c r="AA86" s="3">
        <v>79</v>
      </c>
      <c r="AB86" s="6">
        <v>340</v>
      </c>
      <c r="AC86" s="3">
        <v>0</v>
      </c>
      <c r="AD86" s="11">
        <v>46128</v>
      </c>
      <c r="AE86" s="17" t="str">
        <f>HYPERLINK("https://ieeg-my.sharepoint.com/:b:/g/personal/transparencia_ieeg_org_mx/IQBNfIq7Rq8hTIIpwBLZJW-XAWMxWcS2w6uted3gNbq1aQ0?e=Er7CyZ")</f>
        <v>https://ieeg-my.sharepoint.com/:b:/g/personal/transparencia_ieeg_org_mx/IQBNfIq7Rq8hTIIpwBLZJW-XAWMxWcS2w6uted3gNbq1aQ0?e=Er7CyZ</v>
      </c>
      <c r="AF86" s="3">
        <v>79</v>
      </c>
      <c r="AG86" s="7" t="s">
        <v>127</v>
      </c>
      <c r="AH86" s="3" t="s">
        <v>119</v>
      </c>
      <c r="AI86" s="4">
        <v>46204</v>
      </c>
      <c r="AJ86" s="8" t="s">
        <v>806</v>
      </c>
    </row>
    <row r="87" spans="1:36" x14ac:dyDescent="0.25">
      <c r="A87" s="3">
        <v>2026</v>
      </c>
      <c r="B87" s="4">
        <v>46113</v>
      </c>
      <c r="C87" s="4">
        <v>46203</v>
      </c>
      <c r="D87" s="3" t="s">
        <v>91</v>
      </c>
      <c r="E87" s="3" t="s">
        <v>209</v>
      </c>
      <c r="F87" s="3" t="s">
        <v>364</v>
      </c>
      <c r="G87" s="3" t="s">
        <v>365</v>
      </c>
      <c r="H87" s="3" t="s">
        <v>359</v>
      </c>
      <c r="I87" s="3" t="s">
        <v>366</v>
      </c>
      <c r="J87" s="3" t="s">
        <v>367</v>
      </c>
      <c r="K87" s="3" t="s">
        <v>368</v>
      </c>
      <c r="L87" t="s">
        <v>102</v>
      </c>
      <c r="M87" s="3" t="s">
        <v>104</v>
      </c>
      <c r="N87" s="3" t="s">
        <v>296</v>
      </c>
      <c r="O87" s="3" t="s">
        <v>106</v>
      </c>
      <c r="P87" s="9">
        <v>0</v>
      </c>
      <c r="Q87" s="10">
        <v>181</v>
      </c>
      <c r="R87" s="3" t="s">
        <v>124</v>
      </c>
      <c r="S87" s="3" t="s">
        <v>125</v>
      </c>
      <c r="T87" s="3" t="s">
        <v>283</v>
      </c>
      <c r="U87" s="3" t="s">
        <v>124</v>
      </c>
      <c r="V87" s="3" t="s">
        <v>125</v>
      </c>
      <c r="W87" s="3" t="s">
        <v>125</v>
      </c>
      <c r="X87" s="3" t="s">
        <v>296</v>
      </c>
      <c r="Y87" s="11">
        <v>46106</v>
      </c>
      <c r="Z87" s="11">
        <v>46106</v>
      </c>
      <c r="AA87" s="3">
        <v>80</v>
      </c>
      <c r="AB87" s="6">
        <v>181</v>
      </c>
      <c r="AC87" s="3">
        <v>0</v>
      </c>
      <c r="AD87" s="11">
        <v>46128</v>
      </c>
      <c r="AE87" s="17" t="str">
        <f>HYPERLINK("https://ieeg-my.sharepoint.com/:b:/g/personal/transparencia_ieeg_org_mx/IQAhO6_yaelsRY83lIAPL5VqAaWind5m9uajLoBxPXWJHHA?e=5g3Fhn")</f>
        <v>https://ieeg-my.sharepoint.com/:b:/g/personal/transparencia_ieeg_org_mx/IQAhO6_yaelsRY83lIAPL5VqAaWind5m9uajLoBxPXWJHHA?e=5g3Fhn</v>
      </c>
      <c r="AF87" s="3">
        <v>80</v>
      </c>
      <c r="AG87" s="7" t="s">
        <v>127</v>
      </c>
      <c r="AH87" s="3" t="s">
        <v>119</v>
      </c>
      <c r="AI87" s="4">
        <v>46204</v>
      </c>
      <c r="AJ87" s="8" t="s">
        <v>806</v>
      </c>
    </row>
    <row r="88" spans="1:36" x14ac:dyDescent="0.25">
      <c r="A88" s="3">
        <v>2026</v>
      </c>
      <c r="B88" s="4">
        <v>46113</v>
      </c>
      <c r="C88" s="4">
        <v>46203</v>
      </c>
      <c r="D88" s="3" t="s">
        <v>91</v>
      </c>
      <c r="E88" s="3" t="s">
        <v>134</v>
      </c>
      <c r="F88" s="3" t="s">
        <v>292</v>
      </c>
      <c r="G88" s="3" t="s">
        <v>273</v>
      </c>
      <c r="H88" s="3" t="s">
        <v>359</v>
      </c>
      <c r="I88" s="3" t="s">
        <v>361</v>
      </c>
      <c r="J88" s="3" t="s">
        <v>362</v>
      </c>
      <c r="K88" s="3" t="s">
        <v>363</v>
      </c>
      <c r="L88" t="s">
        <v>102</v>
      </c>
      <c r="M88" s="3" t="s">
        <v>104</v>
      </c>
      <c r="N88" s="3" t="s">
        <v>296</v>
      </c>
      <c r="O88" s="3" t="s">
        <v>106</v>
      </c>
      <c r="P88" s="9">
        <v>0</v>
      </c>
      <c r="Q88" s="10">
        <v>382.8</v>
      </c>
      <c r="R88" s="3" t="s">
        <v>124</v>
      </c>
      <c r="S88" s="3" t="s">
        <v>125</v>
      </c>
      <c r="T88" s="3" t="s">
        <v>283</v>
      </c>
      <c r="U88" s="3" t="s">
        <v>124</v>
      </c>
      <c r="V88" s="3" t="s">
        <v>125</v>
      </c>
      <c r="W88" s="3" t="s">
        <v>125</v>
      </c>
      <c r="X88" s="3" t="s">
        <v>296</v>
      </c>
      <c r="Y88" s="11">
        <v>46122</v>
      </c>
      <c r="Z88" s="11">
        <v>46122</v>
      </c>
      <c r="AA88" s="3">
        <v>81</v>
      </c>
      <c r="AB88" s="6">
        <v>382.8</v>
      </c>
      <c r="AC88" s="3">
        <v>0</v>
      </c>
      <c r="AD88" s="11">
        <v>46128</v>
      </c>
      <c r="AE88" s="17" t="str">
        <f>HYPERLINK("https://ieeg-my.sharepoint.com/:b:/g/personal/transparencia_ieeg_org_mx/IQAlxr9IUkciQ5Awdlj4yXamARdfePng1H-5bzpVJtFCKh4?e=I7qZhv")</f>
        <v>https://ieeg-my.sharepoint.com/:b:/g/personal/transparencia_ieeg_org_mx/IQAlxr9IUkciQ5Awdlj4yXamARdfePng1H-5bzpVJtFCKh4?e=I7qZhv</v>
      </c>
      <c r="AF88" s="3">
        <v>81</v>
      </c>
      <c r="AG88" s="7" t="s">
        <v>127</v>
      </c>
      <c r="AH88" s="3" t="s">
        <v>119</v>
      </c>
      <c r="AI88" s="4">
        <v>46204</v>
      </c>
      <c r="AJ88" s="8" t="s">
        <v>806</v>
      </c>
    </row>
    <row r="89" spans="1:36" x14ac:dyDescent="0.25">
      <c r="A89" s="3">
        <v>2026</v>
      </c>
      <c r="B89" s="4">
        <v>46113</v>
      </c>
      <c r="C89" s="4">
        <v>46203</v>
      </c>
      <c r="D89" s="3" t="s">
        <v>91</v>
      </c>
      <c r="E89" s="3" t="s">
        <v>209</v>
      </c>
      <c r="F89" s="3" t="s">
        <v>231</v>
      </c>
      <c r="G89" s="3" t="s">
        <v>232</v>
      </c>
      <c r="H89" s="3" t="s">
        <v>369</v>
      </c>
      <c r="I89" s="3" t="s">
        <v>370</v>
      </c>
      <c r="J89" s="3" t="s">
        <v>371</v>
      </c>
      <c r="K89" s="3" t="s">
        <v>372</v>
      </c>
      <c r="L89" s="3" t="s">
        <v>101</v>
      </c>
      <c r="M89" s="3" t="s">
        <v>104</v>
      </c>
      <c r="N89" s="3" t="s">
        <v>373</v>
      </c>
      <c r="O89" s="3" t="s">
        <v>106</v>
      </c>
      <c r="P89" s="9">
        <v>0</v>
      </c>
      <c r="Q89" s="10">
        <v>400</v>
      </c>
      <c r="R89" s="3" t="s">
        <v>124</v>
      </c>
      <c r="S89" s="3" t="s">
        <v>125</v>
      </c>
      <c r="T89" s="3" t="s">
        <v>333</v>
      </c>
      <c r="U89" s="3" t="s">
        <v>124</v>
      </c>
      <c r="V89" s="3" t="s">
        <v>125</v>
      </c>
      <c r="W89" s="3" t="s">
        <v>374</v>
      </c>
      <c r="X89" s="3" t="s">
        <v>373</v>
      </c>
      <c r="Y89" s="11">
        <v>46120</v>
      </c>
      <c r="Z89" s="11">
        <v>46122</v>
      </c>
      <c r="AA89" s="3">
        <v>82</v>
      </c>
      <c r="AB89" s="6">
        <v>400</v>
      </c>
      <c r="AC89" s="3">
        <v>0</v>
      </c>
      <c r="AD89" s="11">
        <v>46132</v>
      </c>
      <c r="AE89" s="20"/>
      <c r="AF89" s="3">
        <v>82</v>
      </c>
      <c r="AG89" s="7" t="s">
        <v>127</v>
      </c>
      <c r="AH89" s="3" t="s">
        <v>119</v>
      </c>
      <c r="AI89" s="4">
        <v>46204</v>
      </c>
      <c r="AJ89" s="8" t="s">
        <v>806</v>
      </c>
    </row>
    <row r="90" spans="1:36" x14ac:dyDescent="0.25">
      <c r="A90" s="3">
        <v>2026</v>
      </c>
      <c r="B90" s="4">
        <v>46113</v>
      </c>
      <c r="C90" s="4">
        <v>46203</v>
      </c>
      <c r="D90" s="3" t="s">
        <v>91</v>
      </c>
      <c r="E90" s="3" t="s">
        <v>209</v>
      </c>
      <c r="F90" s="3" t="s">
        <v>292</v>
      </c>
      <c r="G90" s="3" t="s">
        <v>273</v>
      </c>
      <c r="H90" s="3" t="s">
        <v>369</v>
      </c>
      <c r="I90" s="3" t="s">
        <v>375</v>
      </c>
      <c r="J90" s="3" t="s">
        <v>376</v>
      </c>
      <c r="K90" s="3" t="s">
        <v>122</v>
      </c>
      <c r="L90" s="3" t="s">
        <v>101</v>
      </c>
      <c r="M90" s="3" t="s">
        <v>104</v>
      </c>
      <c r="N90" s="3" t="s">
        <v>377</v>
      </c>
      <c r="O90" s="3" t="s">
        <v>106</v>
      </c>
      <c r="P90" s="9">
        <v>0</v>
      </c>
      <c r="Q90" s="10">
        <v>1020.8</v>
      </c>
      <c r="R90" s="3" t="s">
        <v>124</v>
      </c>
      <c r="S90" s="3" t="s">
        <v>125</v>
      </c>
      <c r="T90" s="3" t="s">
        <v>333</v>
      </c>
      <c r="U90" s="3" t="s">
        <v>124</v>
      </c>
      <c r="V90" s="3" t="s">
        <v>125</v>
      </c>
      <c r="W90" s="3" t="s">
        <v>374</v>
      </c>
      <c r="X90" s="3" t="s">
        <v>377</v>
      </c>
      <c r="Y90" s="11">
        <v>46119</v>
      </c>
      <c r="Z90" s="11">
        <v>46119</v>
      </c>
      <c r="AA90" s="3">
        <v>83</v>
      </c>
      <c r="AB90" s="6">
        <v>1020.8</v>
      </c>
      <c r="AC90" s="3">
        <v>0</v>
      </c>
      <c r="AD90" s="11">
        <v>46132</v>
      </c>
      <c r="AE90" s="17" t="str">
        <f>HYPERLINK("https://ieeg-my.sharepoint.com/:b:/g/personal/transparencia_ieeg_org_mx/IQAi0CrLlx_gQaDY284gZgDYAUOZXPAI_tfxtt3u9M2xEOQ?e=s9PiLF")</f>
        <v>https://ieeg-my.sharepoint.com/:b:/g/personal/transparencia_ieeg_org_mx/IQAi0CrLlx_gQaDY284gZgDYAUOZXPAI_tfxtt3u9M2xEOQ?e=s9PiLF</v>
      </c>
      <c r="AF90" s="3">
        <v>83</v>
      </c>
      <c r="AG90" s="7" t="s">
        <v>127</v>
      </c>
      <c r="AH90" s="3" t="s">
        <v>119</v>
      </c>
      <c r="AI90" s="4">
        <v>46204</v>
      </c>
      <c r="AJ90" s="8" t="s">
        <v>806</v>
      </c>
    </row>
    <row r="91" spans="1:36" x14ac:dyDescent="0.25">
      <c r="A91" s="3">
        <v>2026</v>
      </c>
      <c r="B91" s="4">
        <v>46113</v>
      </c>
      <c r="C91" s="4">
        <v>46203</v>
      </c>
      <c r="D91" s="3" t="s">
        <v>91</v>
      </c>
      <c r="E91" s="3" t="s">
        <v>134</v>
      </c>
      <c r="F91" s="3" t="s">
        <v>223</v>
      </c>
      <c r="G91" s="3" t="s">
        <v>224</v>
      </c>
      <c r="H91" s="3" t="s">
        <v>219</v>
      </c>
      <c r="I91" s="3" t="s">
        <v>378</v>
      </c>
      <c r="J91" s="3" t="s">
        <v>379</v>
      </c>
      <c r="K91" s="3"/>
      <c r="L91" s="3" t="s">
        <v>101</v>
      </c>
      <c r="M91" s="3" t="s">
        <v>104</v>
      </c>
      <c r="N91" s="3" t="s">
        <v>380</v>
      </c>
      <c r="O91" s="3" t="s">
        <v>106</v>
      </c>
      <c r="P91" s="9">
        <v>2</v>
      </c>
      <c r="Q91" s="10">
        <v>13074.88</v>
      </c>
      <c r="R91" s="3" t="s">
        <v>124</v>
      </c>
      <c r="S91" s="3" t="s">
        <v>125</v>
      </c>
      <c r="T91" s="3" t="s">
        <v>125</v>
      </c>
      <c r="U91" s="3" t="s">
        <v>124</v>
      </c>
      <c r="V91" s="3" t="s">
        <v>124</v>
      </c>
      <c r="W91" s="3" t="s">
        <v>381</v>
      </c>
      <c r="X91" s="3" t="s">
        <v>380</v>
      </c>
      <c r="Y91" s="11">
        <v>46095</v>
      </c>
      <c r="Z91" s="11">
        <v>46097</v>
      </c>
      <c r="AA91" s="3">
        <v>84</v>
      </c>
      <c r="AB91" s="6">
        <v>13074.88</v>
      </c>
      <c r="AC91" s="3">
        <v>0</v>
      </c>
      <c r="AD91" s="11">
        <v>46132</v>
      </c>
      <c r="AE91" s="17" t="str">
        <f>HYPERLINK("https://ieeg-my.sharepoint.com/:b:/g/personal/transparencia_ieeg_org_mx/IQBXnosbNISzQ4hRLjkcEKx9AQ0Q2PuLjd67uZxVplzeYBE?e=hmuK0d")</f>
        <v>https://ieeg-my.sharepoint.com/:b:/g/personal/transparencia_ieeg_org_mx/IQBXnosbNISzQ4hRLjkcEKx9AQ0Q2PuLjd67uZxVplzeYBE?e=hmuK0d</v>
      </c>
      <c r="AF91" s="3">
        <v>84</v>
      </c>
      <c r="AG91" s="7" t="s">
        <v>127</v>
      </c>
      <c r="AH91" s="3" t="s">
        <v>119</v>
      </c>
      <c r="AI91" s="4">
        <v>46204</v>
      </c>
      <c r="AJ91" s="8" t="s">
        <v>806</v>
      </c>
    </row>
    <row r="92" spans="1:36" x14ac:dyDescent="0.25">
      <c r="A92" s="3">
        <v>2026</v>
      </c>
      <c r="B92" s="4">
        <v>46113</v>
      </c>
      <c r="C92" s="4">
        <v>46203</v>
      </c>
      <c r="D92" s="3" t="s">
        <v>91</v>
      </c>
      <c r="E92" s="3" t="s">
        <v>134</v>
      </c>
      <c r="F92" s="3" t="s">
        <v>223</v>
      </c>
      <c r="G92" s="3" t="s">
        <v>224</v>
      </c>
      <c r="H92" s="3" t="s">
        <v>219</v>
      </c>
      <c r="I92" s="3" t="s">
        <v>378</v>
      </c>
      <c r="J92" s="3" t="s">
        <v>379</v>
      </c>
      <c r="K92" s="3"/>
      <c r="L92" s="3" t="s">
        <v>101</v>
      </c>
      <c r="M92" s="3" t="s">
        <v>104</v>
      </c>
      <c r="N92" s="3" t="s">
        <v>380</v>
      </c>
      <c r="O92" s="3" t="s">
        <v>106</v>
      </c>
      <c r="P92" s="9">
        <v>2</v>
      </c>
      <c r="Q92" s="10">
        <v>1474.95</v>
      </c>
      <c r="R92" s="3" t="s">
        <v>124</v>
      </c>
      <c r="S92" s="3" t="s">
        <v>125</v>
      </c>
      <c r="T92" s="3" t="s">
        <v>125</v>
      </c>
      <c r="U92" s="3" t="s">
        <v>124</v>
      </c>
      <c r="V92" s="3" t="s">
        <v>124</v>
      </c>
      <c r="W92" s="3" t="s">
        <v>381</v>
      </c>
      <c r="X92" s="3" t="s">
        <v>380</v>
      </c>
      <c r="Y92" s="11">
        <v>46095</v>
      </c>
      <c r="Z92" s="11">
        <v>46097</v>
      </c>
      <c r="AA92" s="3">
        <v>85</v>
      </c>
      <c r="AB92" s="6">
        <v>1474.95</v>
      </c>
      <c r="AC92" s="3">
        <v>0</v>
      </c>
      <c r="AD92" s="11">
        <v>46132</v>
      </c>
      <c r="AE92" s="20"/>
      <c r="AF92" s="3">
        <v>85</v>
      </c>
      <c r="AG92" s="7" t="s">
        <v>127</v>
      </c>
      <c r="AH92" s="3" t="s">
        <v>119</v>
      </c>
      <c r="AI92" s="4">
        <v>46204</v>
      </c>
      <c r="AJ92" s="8" t="s">
        <v>806</v>
      </c>
    </row>
    <row r="93" spans="1:36" x14ac:dyDescent="0.25">
      <c r="A93" s="3">
        <v>2026</v>
      </c>
      <c r="B93" s="4">
        <v>46113</v>
      </c>
      <c r="C93" s="4">
        <v>46203</v>
      </c>
      <c r="D93" s="3" t="s">
        <v>91</v>
      </c>
      <c r="E93" s="3" t="s">
        <v>209</v>
      </c>
      <c r="F93" s="3" t="s">
        <v>231</v>
      </c>
      <c r="G93" s="3" t="s">
        <v>232</v>
      </c>
      <c r="H93" s="3" t="s">
        <v>382</v>
      </c>
      <c r="I93" s="3" t="s">
        <v>383</v>
      </c>
      <c r="J93" s="3" t="s">
        <v>164</v>
      </c>
      <c r="K93" s="3" t="s">
        <v>384</v>
      </c>
      <c r="L93" s="3" t="s">
        <v>101</v>
      </c>
      <c r="M93" s="3" t="s">
        <v>104</v>
      </c>
      <c r="N93" s="3" t="s">
        <v>385</v>
      </c>
      <c r="O93" s="3" t="s">
        <v>106</v>
      </c>
      <c r="P93" s="9">
        <v>0</v>
      </c>
      <c r="Q93" s="10">
        <v>430</v>
      </c>
      <c r="R93" s="3" t="s">
        <v>124</v>
      </c>
      <c r="S93" s="3" t="s">
        <v>125</v>
      </c>
      <c r="T93" s="3" t="s">
        <v>358</v>
      </c>
      <c r="U93" s="3" t="s">
        <v>124</v>
      </c>
      <c r="V93" s="3" t="s">
        <v>125</v>
      </c>
      <c r="W93" s="3" t="s">
        <v>386</v>
      </c>
      <c r="X93" s="3" t="s">
        <v>385</v>
      </c>
      <c r="Y93" s="11">
        <v>46107</v>
      </c>
      <c r="Z93" s="11">
        <v>46121</v>
      </c>
      <c r="AA93" s="3">
        <v>86</v>
      </c>
      <c r="AB93" s="6">
        <v>430</v>
      </c>
      <c r="AC93" s="3">
        <v>0</v>
      </c>
      <c r="AD93" s="11">
        <v>46129</v>
      </c>
      <c r="AE93" s="20"/>
      <c r="AF93" s="3">
        <v>86</v>
      </c>
      <c r="AG93" s="7" t="s">
        <v>127</v>
      </c>
      <c r="AH93" s="3" t="s">
        <v>119</v>
      </c>
      <c r="AI93" s="4">
        <v>46204</v>
      </c>
      <c r="AJ93" s="8" t="s">
        <v>806</v>
      </c>
    </row>
    <row r="94" spans="1:36" x14ac:dyDescent="0.25">
      <c r="A94" s="3">
        <v>2026</v>
      </c>
      <c r="B94" s="4">
        <v>46113</v>
      </c>
      <c r="C94" s="4">
        <v>46203</v>
      </c>
      <c r="D94" s="3" t="s">
        <v>91</v>
      </c>
      <c r="E94" s="3" t="s">
        <v>209</v>
      </c>
      <c r="F94" s="3" t="s">
        <v>387</v>
      </c>
      <c r="G94" s="3" t="s">
        <v>250</v>
      </c>
      <c r="H94" s="3" t="s">
        <v>382</v>
      </c>
      <c r="I94" s="3" t="s">
        <v>388</v>
      </c>
      <c r="J94" s="3" t="s">
        <v>389</v>
      </c>
      <c r="K94" s="3" t="s">
        <v>390</v>
      </c>
      <c r="L94" t="s">
        <v>102</v>
      </c>
      <c r="M94" s="3" t="s">
        <v>104</v>
      </c>
      <c r="N94" s="3" t="s">
        <v>391</v>
      </c>
      <c r="O94" s="3" t="s">
        <v>106</v>
      </c>
      <c r="P94" s="9">
        <v>0</v>
      </c>
      <c r="Q94" s="10">
        <v>181</v>
      </c>
      <c r="R94" s="3" t="s">
        <v>124</v>
      </c>
      <c r="S94" s="3" t="s">
        <v>125</v>
      </c>
      <c r="T94" s="3" t="s">
        <v>358</v>
      </c>
      <c r="U94" s="3" t="s">
        <v>124</v>
      </c>
      <c r="V94" s="3" t="s">
        <v>125</v>
      </c>
      <c r="W94" s="3" t="s">
        <v>125</v>
      </c>
      <c r="X94" s="3" t="s">
        <v>391</v>
      </c>
      <c r="Y94" s="11">
        <v>46121</v>
      </c>
      <c r="Z94" s="11">
        <v>46121</v>
      </c>
      <c r="AA94" s="3">
        <v>87</v>
      </c>
      <c r="AB94" s="6">
        <v>181</v>
      </c>
      <c r="AC94" s="3">
        <v>0</v>
      </c>
      <c r="AD94" s="11">
        <v>46129</v>
      </c>
      <c r="AE94" s="17" t="str">
        <f>HYPERLINK("https://ieeg-my.sharepoint.com/:b:/g/personal/transparencia_ieeg_org_mx/IQADpAkzPuEjQYvPMacjIbGhAVuKkJ75-Vcnh2B41wPK0Bk?e=6mfEFu")</f>
        <v>https://ieeg-my.sharepoint.com/:b:/g/personal/transparencia_ieeg_org_mx/IQADpAkzPuEjQYvPMacjIbGhAVuKkJ75-Vcnh2B41wPK0Bk?e=6mfEFu</v>
      </c>
      <c r="AF94" s="3">
        <v>87</v>
      </c>
      <c r="AG94" s="7" t="s">
        <v>127</v>
      </c>
      <c r="AH94" s="3" t="s">
        <v>119</v>
      </c>
      <c r="AI94" s="4">
        <v>46204</v>
      </c>
      <c r="AJ94" s="8" t="s">
        <v>806</v>
      </c>
    </row>
    <row r="95" spans="1:36" x14ac:dyDescent="0.25">
      <c r="A95" s="3">
        <v>2026</v>
      </c>
      <c r="B95" s="4">
        <v>46113</v>
      </c>
      <c r="C95" s="4">
        <v>46203</v>
      </c>
      <c r="D95" s="3" t="s">
        <v>91</v>
      </c>
      <c r="E95" s="3" t="s">
        <v>209</v>
      </c>
      <c r="F95" s="3" t="s">
        <v>239</v>
      </c>
      <c r="G95" s="3" t="s">
        <v>136</v>
      </c>
      <c r="H95" s="3" t="s">
        <v>240</v>
      </c>
      <c r="I95" s="3" t="s">
        <v>392</v>
      </c>
      <c r="J95" s="3" t="s">
        <v>242</v>
      </c>
      <c r="K95" s="3" t="s">
        <v>139</v>
      </c>
      <c r="L95" t="s">
        <v>102</v>
      </c>
      <c r="M95" s="3" t="s">
        <v>104</v>
      </c>
      <c r="N95" s="3" t="s">
        <v>393</v>
      </c>
      <c r="O95" s="3" t="s">
        <v>106</v>
      </c>
      <c r="P95" s="9">
        <v>0</v>
      </c>
      <c r="Q95" s="10">
        <v>680</v>
      </c>
      <c r="R95" s="3" t="s">
        <v>124</v>
      </c>
      <c r="S95" s="3" t="s">
        <v>125</v>
      </c>
      <c r="T95" s="3" t="s">
        <v>186</v>
      </c>
      <c r="U95" s="3" t="s">
        <v>124</v>
      </c>
      <c r="V95" s="3" t="s">
        <v>125</v>
      </c>
      <c r="W95" s="3" t="s">
        <v>394</v>
      </c>
      <c r="X95" s="3" t="s">
        <v>393</v>
      </c>
      <c r="Y95" s="11">
        <v>46106</v>
      </c>
      <c r="Z95" s="4">
        <v>46129</v>
      </c>
      <c r="AA95" s="3">
        <v>88</v>
      </c>
      <c r="AB95" s="6">
        <v>680</v>
      </c>
      <c r="AC95" s="3">
        <v>0</v>
      </c>
      <c r="AD95" s="11">
        <v>46134</v>
      </c>
      <c r="AE95" s="20"/>
      <c r="AF95" s="3">
        <v>88</v>
      </c>
      <c r="AG95" s="7" t="s">
        <v>127</v>
      </c>
      <c r="AH95" s="3" t="s">
        <v>119</v>
      </c>
      <c r="AI95" s="4">
        <v>46204</v>
      </c>
      <c r="AJ95" s="8" t="s">
        <v>806</v>
      </c>
    </row>
    <row r="96" spans="1:36" x14ac:dyDescent="0.25">
      <c r="A96" s="3">
        <v>2026</v>
      </c>
      <c r="B96" s="4">
        <v>46113</v>
      </c>
      <c r="C96" s="4">
        <v>46203</v>
      </c>
      <c r="D96" s="3" t="s">
        <v>91</v>
      </c>
      <c r="E96" s="3" t="s">
        <v>134</v>
      </c>
      <c r="F96" s="3" t="s">
        <v>244</v>
      </c>
      <c r="G96" s="3" t="s">
        <v>245</v>
      </c>
      <c r="H96" s="3" t="s">
        <v>219</v>
      </c>
      <c r="I96" s="3" t="s">
        <v>395</v>
      </c>
      <c r="J96" s="3" t="s">
        <v>396</v>
      </c>
      <c r="K96" s="3" t="s">
        <v>397</v>
      </c>
      <c r="L96" t="s">
        <v>102</v>
      </c>
      <c r="M96" s="3" t="s">
        <v>104</v>
      </c>
      <c r="N96" s="3" t="s">
        <v>398</v>
      </c>
      <c r="O96" s="3" t="s">
        <v>106</v>
      </c>
      <c r="P96" s="9">
        <v>0</v>
      </c>
      <c r="Q96" s="10">
        <v>223</v>
      </c>
      <c r="R96" s="3" t="s">
        <v>124</v>
      </c>
      <c r="S96" s="3" t="s">
        <v>125</v>
      </c>
      <c r="T96" s="3" t="s">
        <v>125</v>
      </c>
      <c r="U96" s="3" t="s">
        <v>124</v>
      </c>
      <c r="V96" s="3" t="s">
        <v>125</v>
      </c>
      <c r="W96" s="3" t="s">
        <v>356</v>
      </c>
      <c r="X96" s="3" t="s">
        <v>398</v>
      </c>
      <c r="Y96" s="11">
        <v>46120</v>
      </c>
      <c r="Z96" s="11">
        <v>46120</v>
      </c>
      <c r="AA96" s="3">
        <v>89</v>
      </c>
      <c r="AB96" s="6">
        <v>223</v>
      </c>
      <c r="AC96" s="3">
        <v>0</v>
      </c>
      <c r="AD96" s="11">
        <v>46125</v>
      </c>
      <c r="AE96" s="20"/>
      <c r="AF96" s="3">
        <v>89</v>
      </c>
      <c r="AG96" s="7" t="s">
        <v>127</v>
      </c>
      <c r="AH96" s="3" t="s">
        <v>119</v>
      </c>
      <c r="AI96" s="4">
        <v>46204</v>
      </c>
      <c r="AJ96" s="8" t="s">
        <v>806</v>
      </c>
    </row>
    <row r="97" spans="1:36" x14ac:dyDescent="0.25">
      <c r="A97" s="3">
        <v>2026</v>
      </c>
      <c r="B97" s="4">
        <v>46113</v>
      </c>
      <c r="C97" s="4">
        <v>46203</v>
      </c>
      <c r="D97" s="3" t="s">
        <v>91</v>
      </c>
      <c r="E97" s="3" t="s">
        <v>117</v>
      </c>
      <c r="F97" s="3" t="s">
        <v>141</v>
      </c>
      <c r="G97" s="3" t="s">
        <v>141</v>
      </c>
      <c r="H97" s="3" t="s">
        <v>142</v>
      </c>
      <c r="I97" s="3" t="s">
        <v>399</v>
      </c>
      <c r="J97" s="3" t="s">
        <v>144</v>
      </c>
      <c r="K97" s="3" t="s">
        <v>145</v>
      </c>
      <c r="L97" s="3" t="s">
        <v>101</v>
      </c>
      <c r="M97" s="3" t="s">
        <v>104</v>
      </c>
      <c r="N97" s="3" t="s">
        <v>146</v>
      </c>
      <c r="O97" s="3" t="s">
        <v>106</v>
      </c>
      <c r="P97" s="9">
        <v>0</v>
      </c>
      <c r="Q97" s="10">
        <v>50</v>
      </c>
      <c r="R97" s="3" t="s">
        <v>124</v>
      </c>
      <c r="S97" s="3" t="s">
        <v>125</v>
      </c>
      <c r="T97" s="3" t="s">
        <v>125</v>
      </c>
      <c r="U97" s="3" t="s">
        <v>124</v>
      </c>
      <c r="V97" s="3" t="s">
        <v>125</v>
      </c>
      <c r="W97" s="3" t="s">
        <v>171</v>
      </c>
      <c r="X97" s="3" t="s">
        <v>146</v>
      </c>
      <c r="Y97" s="11">
        <v>46127</v>
      </c>
      <c r="Z97" s="11">
        <v>46127</v>
      </c>
      <c r="AA97" s="3">
        <v>90</v>
      </c>
      <c r="AB97" s="6">
        <v>50</v>
      </c>
      <c r="AC97" s="3">
        <v>0</v>
      </c>
      <c r="AD97" s="11">
        <v>46133</v>
      </c>
      <c r="AE97" s="20"/>
      <c r="AF97" s="3">
        <v>90</v>
      </c>
      <c r="AG97" s="7" t="s">
        <v>127</v>
      </c>
      <c r="AH97" s="3" t="s">
        <v>119</v>
      </c>
      <c r="AI97" s="4">
        <v>46204</v>
      </c>
      <c r="AJ97" s="8" t="s">
        <v>806</v>
      </c>
    </row>
    <row r="98" spans="1:36" x14ac:dyDescent="0.25">
      <c r="A98" s="3">
        <v>2026</v>
      </c>
      <c r="B98" s="4">
        <v>46113</v>
      </c>
      <c r="C98" s="4">
        <v>46203</v>
      </c>
      <c r="D98" s="3" t="s">
        <v>91</v>
      </c>
      <c r="E98" s="3" t="s">
        <v>117</v>
      </c>
      <c r="F98" s="3" t="s">
        <v>141</v>
      </c>
      <c r="G98" s="3" t="s">
        <v>141</v>
      </c>
      <c r="H98" s="3" t="s">
        <v>142</v>
      </c>
      <c r="I98" s="3" t="s">
        <v>143</v>
      </c>
      <c r="J98" s="3" t="s">
        <v>144</v>
      </c>
      <c r="K98" s="3" t="s">
        <v>145</v>
      </c>
      <c r="L98" s="3" t="s">
        <v>101</v>
      </c>
      <c r="M98" s="3" t="s">
        <v>104</v>
      </c>
      <c r="N98" s="3" t="s">
        <v>146</v>
      </c>
      <c r="O98" s="3" t="s">
        <v>106</v>
      </c>
      <c r="P98" s="9">
        <v>0</v>
      </c>
      <c r="Q98" s="10">
        <v>74</v>
      </c>
      <c r="R98" s="3" t="s">
        <v>124</v>
      </c>
      <c r="S98" s="3" t="s">
        <v>125</v>
      </c>
      <c r="T98" s="3" t="s">
        <v>125</v>
      </c>
      <c r="U98" s="3" t="s">
        <v>124</v>
      </c>
      <c r="V98" s="3" t="s">
        <v>125</v>
      </c>
      <c r="W98" s="3" t="s">
        <v>313</v>
      </c>
      <c r="X98" s="3" t="s">
        <v>146</v>
      </c>
      <c r="Y98" s="11">
        <v>46106</v>
      </c>
      <c r="Z98" s="11">
        <v>46107</v>
      </c>
      <c r="AA98" s="3">
        <v>91</v>
      </c>
      <c r="AB98" s="6">
        <v>74</v>
      </c>
      <c r="AC98" s="3">
        <v>0</v>
      </c>
      <c r="AD98" s="11">
        <v>46119</v>
      </c>
      <c r="AE98" s="19"/>
      <c r="AF98" s="3">
        <v>91</v>
      </c>
      <c r="AG98" s="7" t="s">
        <v>127</v>
      </c>
      <c r="AH98" s="3" t="s">
        <v>119</v>
      </c>
      <c r="AI98" s="4">
        <v>46204</v>
      </c>
      <c r="AJ98" s="8" t="s">
        <v>806</v>
      </c>
    </row>
    <row r="99" spans="1:36" x14ac:dyDescent="0.25">
      <c r="A99" s="3">
        <v>2026</v>
      </c>
      <c r="B99" s="4">
        <v>46113</v>
      </c>
      <c r="C99" s="4">
        <v>46203</v>
      </c>
      <c r="D99" s="3" t="s">
        <v>91</v>
      </c>
      <c r="E99" s="3" t="s">
        <v>117</v>
      </c>
      <c r="F99" s="3" t="s">
        <v>141</v>
      </c>
      <c r="G99" s="3" t="s">
        <v>141</v>
      </c>
      <c r="H99" s="3" t="s">
        <v>142</v>
      </c>
      <c r="I99" s="3" t="s">
        <v>143</v>
      </c>
      <c r="J99" s="3" t="s">
        <v>144</v>
      </c>
      <c r="K99" s="3" t="s">
        <v>145</v>
      </c>
      <c r="L99" s="3" t="s">
        <v>101</v>
      </c>
      <c r="M99" s="3" t="s">
        <v>104</v>
      </c>
      <c r="N99" s="3" t="s">
        <v>146</v>
      </c>
      <c r="O99" s="3" t="s">
        <v>106</v>
      </c>
      <c r="P99" s="9">
        <v>0</v>
      </c>
      <c r="Q99" s="10">
        <v>50</v>
      </c>
      <c r="R99" s="3" t="s">
        <v>124</v>
      </c>
      <c r="S99" s="3" t="s">
        <v>125</v>
      </c>
      <c r="T99" s="3" t="s">
        <v>125</v>
      </c>
      <c r="U99" s="3" t="s">
        <v>124</v>
      </c>
      <c r="V99" s="3" t="s">
        <v>125</v>
      </c>
      <c r="W99" s="3" t="s">
        <v>171</v>
      </c>
      <c r="X99" s="3" t="s">
        <v>146</v>
      </c>
      <c r="Y99" s="11">
        <v>46120</v>
      </c>
      <c r="Z99" s="11">
        <v>46121</v>
      </c>
      <c r="AA99" s="3">
        <v>92</v>
      </c>
      <c r="AB99" s="6">
        <v>50</v>
      </c>
      <c r="AC99" s="3">
        <v>0</v>
      </c>
      <c r="AD99" s="11">
        <v>46125</v>
      </c>
      <c r="AE99" s="19"/>
      <c r="AF99" s="3">
        <v>92</v>
      </c>
      <c r="AG99" s="7" t="s">
        <v>127</v>
      </c>
      <c r="AH99" s="3" t="s">
        <v>119</v>
      </c>
      <c r="AI99" s="4">
        <v>46204</v>
      </c>
      <c r="AJ99" s="8" t="s">
        <v>806</v>
      </c>
    </row>
    <row r="100" spans="1:36" x14ac:dyDescent="0.25">
      <c r="A100" s="3">
        <v>2026</v>
      </c>
      <c r="B100" s="4">
        <v>46113</v>
      </c>
      <c r="C100" s="4">
        <v>46203</v>
      </c>
      <c r="D100" s="3" t="s">
        <v>91</v>
      </c>
      <c r="E100" s="3" t="s">
        <v>117</v>
      </c>
      <c r="F100" s="3" t="s">
        <v>310</v>
      </c>
      <c r="G100" s="3" t="s">
        <v>310</v>
      </c>
      <c r="H100" s="3" t="s">
        <v>142</v>
      </c>
      <c r="I100" s="3" t="s">
        <v>400</v>
      </c>
      <c r="J100" s="3" t="s">
        <v>401</v>
      </c>
      <c r="K100" s="3" t="s">
        <v>138</v>
      </c>
      <c r="L100" t="s">
        <v>102</v>
      </c>
      <c r="M100" s="3" t="s">
        <v>104</v>
      </c>
      <c r="N100" s="3" t="s">
        <v>146</v>
      </c>
      <c r="O100" s="3" t="s">
        <v>106</v>
      </c>
      <c r="P100" s="9">
        <v>0</v>
      </c>
      <c r="Q100" s="10">
        <v>94</v>
      </c>
      <c r="R100" s="3" t="s">
        <v>124</v>
      </c>
      <c r="S100" s="3" t="s">
        <v>125</v>
      </c>
      <c r="T100" s="3" t="s">
        <v>125</v>
      </c>
      <c r="U100" s="3" t="s">
        <v>124</v>
      </c>
      <c r="V100" s="3" t="s">
        <v>125</v>
      </c>
      <c r="W100" s="3" t="s">
        <v>313</v>
      </c>
      <c r="X100" s="3" t="s">
        <v>146</v>
      </c>
      <c r="Y100" s="11">
        <v>46121</v>
      </c>
      <c r="Z100" s="11">
        <v>46121</v>
      </c>
      <c r="AA100" s="3">
        <v>93</v>
      </c>
      <c r="AB100" s="6">
        <v>94</v>
      </c>
      <c r="AC100" s="3">
        <v>0</v>
      </c>
      <c r="AD100" s="11">
        <v>46125</v>
      </c>
      <c r="AE100" s="19"/>
      <c r="AF100" s="3">
        <v>93</v>
      </c>
      <c r="AG100" s="7" t="s">
        <v>127</v>
      </c>
      <c r="AH100" s="3" t="s">
        <v>119</v>
      </c>
      <c r="AI100" s="4">
        <v>46204</v>
      </c>
      <c r="AJ100" s="8" t="s">
        <v>806</v>
      </c>
    </row>
    <row r="101" spans="1:36" x14ac:dyDescent="0.25">
      <c r="A101" s="3">
        <v>2026</v>
      </c>
      <c r="B101" s="4">
        <v>46113</v>
      </c>
      <c r="C101" s="4">
        <v>46203</v>
      </c>
      <c r="D101" s="3" t="s">
        <v>91</v>
      </c>
      <c r="E101" s="3" t="s">
        <v>134</v>
      </c>
      <c r="F101" s="3" t="s">
        <v>244</v>
      </c>
      <c r="G101" s="3" t="s">
        <v>245</v>
      </c>
      <c r="H101" s="3" t="s">
        <v>219</v>
      </c>
      <c r="I101" s="3" t="s">
        <v>395</v>
      </c>
      <c r="J101" s="3" t="s">
        <v>396</v>
      </c>
      <c r="K101" s="3" t="s">
        <v>397</v>
      </c>
      <c r="L101" t="s">
        <v>102</v>
      </c>
      <c r="M101" s="3" t="s">
        <v>104</v>
      </c>
      <c r="N101" s="3" t="s">
        <v>398</v>
      </c>
      <c r="O101" s="3" t="s">
        <v>106</v>
      </c>
      <c r="P101" s="9">
        <v>2</v>
      </c>
      <c r="Q101" s="10">
        <v>567</v>
      </c>
      <c r="R101" s="3" t="s">
        <v>124</v>
      </c>
      <c r="S101" s="3" t="s">
        <v>125</v>
      </c>
      <c r="T101" s="3" t="s">
        <v>125</v>
      </c>
      <c r="U101" s="3" t="s">
        <v>124</v>
      </c>
      <c r="V101" s="3" t="s">
        <v>125</v>
      </c>
      <c r="W101" s="3" t="s">
        <v>356</v>
      </c>
      <c r="X101" s="3" t="s">
        <v>398</v>
      </c>
      <c r="Y101" s="11">
        <v>46120</v>
      </c>
      <c r="Z101" s="11">
        <v>46120</v>
      </c>
      <c r="AA101" s="3">
        <v>94</v>
      </c>
      <c r="AB101" s="6">
        <v>567</v>
      </c>
      <c r="AC101" s="3">
        <v>0</v>
      </c>
      <c r="AD101" s="11">
        <v>46125</v>
      </c>
      <c r="AE101" s="16" t="str">
        <f>HYPERLINK("https://ieeg-my.sharepoint.com/:b:/g/personal/transparencia_ieeg_org_mx/IQCzh9TchogVSYqp8_z71vSVAaCHyaBwQBFy_61BRetpFB0?e=ixmVyq")</f>
        <v>https://ieeg-my.sharepoint.com/:b:/g/personal/transparencia_ieeg_org_mx/IQCzh9TchogVSYqp8_z71vSVAaCHyaBwQBFy_61BRetpFB0?e=ixmVyq</v>
      </c>
      <c r="AF101" s="3">
        <v>94</v>
      </c>
      <c r="AG101" s="7" t="s">
        <v>127</v>
      </c>
      <c r="AH101" s="3" t="s">
        <v>119</v>
      </c>
      <c r="AI101" s="4">
        <v>46204</v>
      </c>
      <c r="AJ101" s="8" t="s">
        <v>806</v>
      </c>
    </row>
    <row r="102" spans="1:36" x14ac:dyDescent="0.25">
      <c r="A102" s="3">
        <v>2026</v>
      </c>
      <c r="B102" s="4">
        <v>46113</v>
      </c>
      <c r="C102" s="4">
        <v>46203</v>
      </c>
      <c r="D102" s="3" t="s">
        <v>91</v>
      </c>
      <c r="E102" s="3" t="s">
        <v>117</v>
      </c>
      <c r="F102" s="3" t="s">
        <v>118</v>
      </c>
      <c r="G102" s="3" t="s">
        <v>118</v>
      </c>
      <c r="H102" s="3" t="s">
        <v>119</v>
      </c>
      <c r="I102" s="3" t="s">
        <v>148</v>
      </c>
      <c r="J102" s="3" t="s">
        <v>149</v>
      </c>
      <c r="K102" s="3" t="s">
        <v>139</v>
      </c>
      <c r="L102" s="3" t="s">
        <v>101</v>
      </c>
      <c r="M102" s="3" t="s">
        <v>104</v>
      </c>
      <c r="N102" s="3" t="s">
        <v>402</v>
      </c>
      <c r="O102" s="3" t="s">
        <v>106</v>
      </c>
      <c r="P102" s="9">
        <v>0</v>
      </c>
      <c r="Q102" s="10">
        <v>181</v>
      </c>
      <c r="R102" s="3" t="s">
        <v>124</v>
      </c>
      <c r="S102" s="3" t="s">
        <v>125</v>
      </c>
      <c r="T102" s="3" t="s">
        <v>125</v>
      </c>
      <c r="U102" s="3" t="s">
        <v>124</v>
      </c>
      <c r="V102" s="3" t="s">
        <v>125</v>
      </c>
      <c r="W102" s="3" t="s">
        <v>283</v>
      </c>
      <c r="X102" s="3" t="s">
        <v>402</v>
      </c>
      <c r="Y102" s="11">
        <v>46128</v>
      </c>
      <c r="Z102" s="11">
        <v>46128</v>
      </c>
      <c r="AA102" s="3">
        <v>95</v>
      </c>
      <c r="AB102" s="6">
        <v>181</v>
      </c>
      <c r="AC102" s="3">
        <v>0</v>
      </c>
      <c r="AD102" s="11">
        <v>46129</v>
      </c>
      <c r="AE102" s="17" t="str">
        <f>HYPERLINK("https://ieeg-my.sharepoint.com/:b:/g/personal/transparencia_ieeg_org_mx/IQDlSaW0lyQqRrRCo7a89KZJATv14CFvG15-eNy9TOCrqlM?e=Wefbr5")</f>
        <v>https://ieeg-my.sharepoint.com/:b:/g/personal/transparencia_ieeg_org_mx/IQDlSaW0lyQqRrRCo7a89KZJATv14CFvG15-eNy9TOCrqlM?e=Wefbr5</v>
      </c>
      <c r="AF102" s="3">
        <v>95</v>
      </c>
      <c r="AG102" s="7" t="s">
        <v>127</v>
      </c>
      <c r="AH102" s="3" t="s">
        <v>119</v>
      </c>
      <c r="AI102" s="4">
        <v>46204</v>
      </c>
      <c r="AJ102" s="8" t="s">
        <v>806</v>
      </c>
    </row>
    <row r="103" spans="1:36" x14ac:dyDescent="0.25">
      <c r="A103" s="3">
        <v>2026</v>
      </c>
      <c r="B103" s="4">
        <v>46113</v>
      </c>
      <c r="C103" s="4">
        <v>46203</v>
      </c>
      <c r="D103" s="3" t="s">
        <v>91</v>
      </c>
      <c r="E103" s="3" t="s">
        <v>117</v>
      </c>
      <c r="F103" s="3" t="s">
        <v>118</v>
      </c>
      <c r="G103" s="3" t="s">
        <v>118</v>
      </c>
      <c r="H103" s="3" t="s">
        <v>119</v>
      </c>
      <c r="I103" s="3" t="s">
        <v>162</v>
      </c>
      <c r="J103" s="3" t="s">
        <v>163</v>
      </c>
      <c r="K103" s="3" t="s">
        <v>164</v>
      </c>
      <c r="L103" s="3" t="s">
        <v>101</v>
      </c>
      <c r="M103" s="3" t="s">
        <v>104</v>
      </c>
      <c r="N103" s="3" t="s">
        <v>403</v>
      </c>
      <c r="O103" s="3" t="s">
        <v>106</v>
      </c>
      <c r="P103" s="9">
        <v>0</v>
      </c>
      <c r="Q103" s="10">
        <v>181</v>
      </c>
      <c r="R103" s="3" t="s">
        <v>124</v>
      </c>
      <c r="S103" s="3" t="s">
        <v>125</v>
      </c>
      <c r="T103" s="3" t="s">
        <v>125</v>
      </c>
      <c r="U103" s="3" t="s">
        <v>124</v>
      </c>
      <c r="V103" s="3" t="s">
        <v>125</v>
      </c>
      <c r="W103" s="3" t="s">
        <v>153</v>
      </c>
      <c r="X103" s="3" t="s">
        <v>403</v>
      </c>
      <c r="Y103" s="11">
        <v>46126</v>
      </c>
      <c r="Z103" s="11">
        <v>46126</v>
      </c>
      <c r="AA103" s="3">
        <v>96</v>
      </c>
      <c r="AB103" s="6">
        <v>181</v>
      </c>
      <c r="AC103" s="3">
        <v>0</v>
      </c>
      <c r="AD103" s="11">
        <v>46127</v>
      </c>
      <c r="AE103" s="17" t="str">
        <f>HYPERLINK("https://ieeg-my.sharepoint.com/:b:/g/personal/transparencia_ieeg_org_mx/IQBrTSKP0gSDR7VDbLduNMcZASKxVN2-wxRI2l74Wpf0yQs?e=Etlxg8")</f>
        <v>https://ieeg-my.sharepoint.com/:b:/g/personal/transparencia_ieeg_org_mx/IQBrTSKP0gSDR7VDbLduNMcZASKxVN2-wxRI2l74Wpf0yQs?e=Etlxg8</v>
      </c>
      <c r="AF103" s="3">
        <v>96</v>
      </c>
      <c r="AG103" s="7" t="s">
        <v>127</v>
      </c>
      <c r="AH103" s="3" t="s">
        <v>119</v>
      </c>
      <c r="AI103" s="4">
        <v>46204</v>
      </c>
      <c r="AJ103" s="8" t="s">
        <v>806</v>
      </c>
    </row>
    <row r="104" spans="1:36" x14ac:dyDescent="0.25">
      <c r="A104" s="3">
        <v>2026</v>
      </c>
      <c r="B104" s="4">
        <v>46113</v>
      </c>
      <c r="C104" s="4">
        <v>46203</v>
      </c>
      <c r="D104" s="3" t="s">
        <v>91</v>
      </c>
      <c r="E104" s="3" t="s">
        <v>117</v>
      </c>
      <c r="F104" s="3" t="s">
        <v>118</v>
      </c>
      <c r="G104" s="3" t="s">
        <v>118</v>
      </c>
      <c r="H104" s="3" t="s">
        <v>119</v>
      </c>
      <c r="I104" s="3" t="s">
        <v>154</v>
      </c>
      <c r="J104" s="3" t="s">
        <v>155</v>
      </c>
      <c r="K104" s="3" t="s">
        <v>156</v>
      </c>
      <c r="L104" s="3" t="s">
        <v>101</v>
      </c>
      <c r="M104" s="3" t="s">
        <v>104</v>
      </c>
      <c r="N104" s="3" t="s">
        <v>404</v>
      </c>
      <c r="O104" s="3" t="s">
        <v>106</v>
      </c>
      <c r="P104" s="9">
        <v>0</v>
      </c>
      <c r="Q104" s="10">
        <v>181</v>
      </c>
      <c r="R104" s="3" t="s">
        <v>124</v>
      </c>
      <c r="S104" s="3" t="s">
        <v>125</v>
      </c>
      <c r="T104" s="3" t="s">
        <v>125</v>
      </c>
      <c r="U104" s="3" t="s">
        <v>124</v>
      </c>
      <c r="V104" s="3" t="s">
        <v>125</v>
      </c>
      <c r="W104" s="3" t="s">
        <v>160</v>
      </c>
      <c r="X104" s="3" t="s">
        <v>404</v>
      </c>
      <c r="Y104" s="11">
        <v>46127</v>
      </c>
      <c r="Z104" s="11">
        <v>46127</v>
      </c>
      <c r="AA104" s="3">
        <v>97</v>
      </c>
      <c r="AB104" s="6">
        <v>181</v>
      </c>
      <c r="AC104" s="3">
        <v>0</v>
      </c>
      <c r="AD104" s="11">
        <v>46128</v>
      </c>
      <c r="AE104" s="17" t="str">
        <f>HYPERLINK("https://ieeg-my.sharepoint.com/:b:/g/personal/transparencia_ieeg_org_mx/IQCn1BWu_8f3Toc4DVV7d1YtAXHpG0_cxP3iEQDwqfwMrY0?e=aS2S2M")</f>
        <v>https://ieeg-my.sharepoint.com/:b:/g/personal/transparencia_ieeg_org_mx/IQCn1BWu_8f3Toc4DVV7d1YtAXHpG0_cxP3iEQDwqfwMrY0?e=aS2S2M</v>
      </c>
      <c r="AF104" s="3">
        <v>97</v>
      </c>
      <c r="AG104" s="7" t="s">
        <v>127</v>
      </c>
      <c r="AH104" s="3" t="s">
        <v>119</v>
      </c>
      <c r="AI104" s="4">
        <v>46204</v>
      </c>
      <c r="AJ104" s="8" t="s">
        <v>806</v>
      </c>
    </row>
    <row r="105" spans="1:36" x14ac:dyDescent="0.25">
      <c r="A105" s="3">
        <v>2026</v>
      </c>
      <c r="B105" s="4">
        <v>46113</v>
      </c>
      <c r="C105" s="4">
        <v>46203</v>
      </c>
      <c r="D105" s="3" t="s">
        <v>91</v>
      </c>
      <c r="E105" s="3" t="s">
        <v>117</v>
      </c>
      <c r="F105" s="3" t="s">
        <v>128</v>
      </c>
      <c r="G105" s="3" t="s">
        <v>129</v>
      </c>
      <c r="H105" s="3" t="s">
        <v>119</v>
      </c>
      <c r="I105" s="3" t="s">
        <v>130</v>
      </c>
      <c r="J105" s="3" t="s">
        <v>131</v>
      </c>
      <c r="K105" s="3"/>
      <c r="L105" s="3" t="s">
        <v>101</v>
      </c>
      <c r="M105" s="3" t="s">
        <v>104</v>
      </c>
      <c r="N105" s="3" t="s">
        <v>405</v>
      </c>
      <c r="O105" s="3" t="s">
        <v>106</v>
      </c>
      <c r="P105" s="9">
        <v>0</v>
      </c>
      <c r="Q105" s="10">
        <v>362</v>
      </c>
      <c r="R105" s="3" t="s">
        <v>124</v>
      </c>
      <c r="S105" s="3" t="s">
        <v>125</v>
      </c>
      <c r="T105" s="3" t="s">
        <v>125</v>
      </c>
      <c r="U105" s="3" t="s">
        <v>124</v>
      </c>
      <c r="V105" s="3" t="s">
        <v>125</v>
      </c>
      <c r="W105" s="3" t="s">
        <v>133</v>
      </c>
      <c r="X105" s="3" t="s">
        <v>405</v>
      </c>
      <c r="Y105" s="11">
        <v>46127</v>
      </c>
      <c r="Z105" s="11">
        <v>46128</v>
      </c>
      <c r="AA105" s="3">
        <v>98</v>
      </c>
      <c r="AB105" s="6">
        <v>362</v>
      </c>
      <c r="AC105" s="3">
        <v>0</v>
      </c>
      <c r="AD105" s="11">
        <v>46129</v>
      </c>
      <c r="AE105" s="17" t="str">
        <f>HYPERLINK("https://ieeg-my.sharepoint.com/:b:/g/personal/transparencia_ieeg_org_mx/IQAkPM3lSt4NTLn1EAp0nrT6ARWpuzzum_nqkpv0zsidstA?e=5q9XSs")</f>
        <v>https://ieeg-my.sharepoint.com/:b:/g/personal/transparencia_ieeg_org_mx/IQAkPM3lSt4NTLn1EAp0nrT6ARWpuzzum_nqkpv0zsidstA?e=5q9XSs</v>
      </c>
      <c r="AF105" s="3">
        <v>98</v>
      </c>
      <c r="AG105" s="7" t="s">
        <v>127</v>
      </c>
      <c r="AH105" s="3" t="s">
        <v>119</v>
      </c>
      <c r="AI105" s="4">
        <v>46204</v>
      </c>
      <c r="AJ105" s="8" t="s">
        <v>806</v>
      </c>
    </row>
    <row r="106" spans="1:36" x14ac:dyDescent="0.25">
      <c r="A106" s="3">
        <v>2026</v>
      </c>
      <c r="B106" s="4">
        <v>46113</v>
      </c>
      <c r="C106" s="4">
        <v>46203</v>
      </c>
      <c r="D106" s="3" t="s">
        <v>91</v>
      </c>
      <c r="E106" s="3" t="s">
        <v>117</v>
      </c>
      <c r="F106" s="3" t="s">
        <v>199</v>
      </c>
      <c r="G106" s="3" t="s">
        <v>199</v>
      </c>
      <c r="H106" s="3" t="s">
        <v>142</v>
      </c>
      <c r="I106" s="3" t="s">
        <v>311</v>
      </c>
      <c r="J106" s="3" t="s">
        <v>302</v>
      </c>
      <c r="K106" s="3" t="s">
        <v>312</v>
      </c>
      <c r="L106" t="s">
        <v>102</v>
      </c>
      <c r="M106" s="3" t="s">
        <v>104</v>
      </c>
      <c r="N106" s="3" t="s">
        <v>146</v>
      </c>
      <c r="O106" s="3" t="s">
        <v>106</v>
      </c>
      <c r="P106" s="9">
        <v>0</v>
      </c>
      <c r="Q106" s="10">
        <v>362</v>
      </c>
      <c r="R106" s="3" t="s">
        <v>124</v>
      </c>
      <c r="S106" s="3" t="s">
        <v>125</v>
      </c>
      <c r="T106" s="3" t="s">
        <v>125</v>
      </c>
      <c r="U106" s="3" t="s">
        <v>124</v>
      </c>
      <c r="V106" s="3" t="s">
        <v>125</v>
      </c>
      <c r="W106" s="3" t="s">
        <v>313</v>
      </c>
      <c r="X106" s="3" t="s">
        <v>146</v>
      </c>
      <c r="Y106" s="4">
        <v>46121</v>
      </c>
      <c r="Z106" s="11">
        <v>46122</v>
      </c>
      <c r="AA106" s="3">
        <v>99</v>
      </c>
      <c r="AB106" s="6">
        <v>362</v>
      </c>
      <c r="AC106" s="3">
        <v>0</v>
      </c>
      <c r="AD106" s="11">
        <v>46125</v>
      </c>
      <c r="AE106" s="17" t="str">
        <f>HYPERLINK("https://ieeg-my.sharepoint.com/:b:/g/personal/transparencia_ieeg_org_mx/IQDibRP5WUf6RJul4yDhe-LbAW7QjPCGDZWBKhizCL4hDGY?e=qrTkO1")</f>
        <v>https://ieeg-my.sharepoint.com/:b:/g/personal/transparencia_ieeg_org_mx/IQDibRP5WUf6RJul4yDhe-LbAW7QjPCGDZWBKhizCL4hDGY?e=qrTkO1</v>
      </c>
      <c r="AF106" s="3">
        <v>99</v>
      </c>
      <c r="AG106" s="7" t="s">
        <v>127</v>
      </c>
      <c r="AH106" s="3" t="s">
        <v>119</v>
      </c>
      <c r="AI106" s="4">
        <v>46204</v>
      </c>
      <c r="AJ106" s="8" t="s">
        <v>806</v>
      </c>
    </row>
    <row r="107" spans="1:36" x14ac:dyDescent="0.25">
      <c r="A107" s="3">
        <v>2026</v>
      </c>
      <c r="B107" s="4">
        <v>46113</v>
      </c>
      <c r="C107" s="4">
        <v>46203</v>
      </c>
      <c r="D107" s="3" t="s">
        <v>91</v>
      </c>
      <c r="E107" s="3" t="s">
        <v>117</v>
      </c>
      <c r="F107" s="3" t="s">
        <v>310</v>
      </c>
      <c r="G107" s="3" t="s">
        <v>310</v>
      </c>
      <c r="H107" s="3" t="s">
        <v>142</v>
      </c>
      <c r="I107" s="3" t="s">
        <v>400</v>
      </c>
      <c r="J107" s="3" t="s">
        <v>401</v>
      </c>
      <c r="K107" s="3" t="s">
        <v>138</v>
      </c>
      <c r="L107" t="s">
        <v>102</v>
      </c>
      <c r="M107" s="3" t="s">
        <v>104</v>
      </c>
      <c r="N107" s="3" t="s">
        <v>146</v>
      </c>
      <c r="O107" s="3" t="s">
        <v>106</v>
      </c>
      <c r="P107" s="9">
        <v>0</v>
      </c>
      <c r="Q107" s="10">
        <v>543</v>
      </c>
      <c r="R107" s="3" t="s">
        <v>124</v>
      </c>
      <c r="S107" s="3" t="s">
        <v>125</v>
      </c>
      <c r="T107" s="3" t="s">
        <v>125</v>
      </c>
      <c r="U107" s="3" t="s">
        <v>124</v>
      </c>
      <c r="V107" s="3" t="s">
        <v>125</v>
      </c>
      <c r="W107" s="3" t="s">
        <v>406</v>
      </c>
      <c r="X107" s="3" t="s">
        <v>146</v>
      </c>
      <c r="Y107" s="4">
        <v>46127</v>
      </c>
      <c r="Z107" s="11">
        <v>46129</v>
      </c>
      <c r="AA107" s="3">
        <v>100</v>
      </c>
      <c r="AB107" s="6">
        <v>543</v>
      </c>
      <c r="AC107" s="3">
        <v>0</v>
      </c>
      <c r="AD107" s="11">
        <v>46133</v>
      </c>
      <c r="AE107" s="17" t="str">
        <f>HYPERLINK("https://ieeg-my.sharepoint.com/:b:/g/personal/transparencia_ieeg_org_mx/IQA4uZMeoF1bSqdLgeDbEHtXAbQYdIcjQyMhJfpmpPRuz_s?e=dSJEOk")</f>
        <v>https://ieeg-my.sharepoint.com/:b:/g/personal/transparencia_ieeg_org_mx/IQA4uZMeoF1bSqdLgeDbEHtXAbQYdIcjQyMhJfpmpPRuz_s?e=dSJEOk</v>
      </c>
      <c r="AF107" s="3">
        <v>100</v>
      </c>
      <c r="AG107" s="7" t="s">
        <v>127</v>
      </c>
      <c r="AH107" s="3" t="s">
        <v>119</v>
      </c>
      <c r="AI107" s="4">
        <v>46204</v>
      </c>
      <c r="AJ107" s="8" t="s">
        <v>806</v>
      </c>
    </row>
    <row r="108" spans="1:36" x14ac:dyDescent="0.25">
      <c r="A108" s="3">
        <v>2026</v>
      </c>
      <c r="B108" s="4">
        <v>46113</v>
      </c>
      <c r="C108" s="4">
        <v>46203</v>
      </c>
      <c r="D108" s="3" t="s">
        <v>91</v>
      </c>
      <c r="E108" s="3" t="s">
        <v>117</v>
      </c>
      <c r="F108" s="3" t="s">
        <v>199</v>
      </c>
      <c r="G108" s="3" t="s">
        <v>199</v>
      </c>
      <c r="H108" s="3" t="s">
        <v>142</v>
      </c>
      <c r="I108" s="3" t="s">
        <v>311</v>
      </c>
      <c r="J108" s="3" t="s">
        <v>302</v>
      </c>
      <c r="K108" s="3" t="s">
        <v>312</v>
      </c>
      <c r="L108" t="s">
        <v>102</v>
      </c>
      <c r="M108" s="3" t="s">
        <v>104</v>
      </c>
      <c r="N108" s="3" t="s">
        <v>146</v>
      </c>
      <c r="O108" s="3" t="s">
        <v>106</v>
      </c>
      <c r="P108" s="9">
        <v>0</v>
      </c>
      <c r="Q108" s="10">
        <v>362</v>
      </c>
      <c r="R108" s="3" t="s">
        <v>124</v>
      </c>
      <c r="S108" s="3" t="s">
        <v>125</v>
      </c>
      <c r="T108" s="3" t="s">
        <v>125</v>
      </c>
      <c r="U108" s="3" t="s">
        <v>124</v>
      </c>
      <c r="V108" s="3" t="s">
        <v>125</v>
      </c>
      <c r="W108" s="3" t="s">
        <v>406</v>
      </c>
      <c r="X108" s="3" t="s">
        <v>146</v>
      </c>
      <c r="Y108" s="11">
        <v>46127</v>
      </c>
      <c r="Z108" s="11">
        <v>46128</v>
      </c>
      <c r="AA108" s="3">
        <v>101</v>
      </c>
      <c r="AB108" s="6">
        <v>362</v>
      </c>
      <c r="AC108" s="3">
        <v>0</v>
      </c>
      <c r="AD108" s="11">
        <v>46129</v>
      </c>
      <c r="AE108" s="17" t="str">
        <f>HYPERLINK("https://ieeg-my.sharepoint.com/:b:/g/personal/transparencia_ieeg_org_mx/IQCEiwPgIyiQQryEOku2WebOASrMYwRYw9bqzMdZ2da_des?e=xQNLlz")</f>
        <v>https://ieeg-my.sharepoint.com/:b:/g/personal/transparencia_ieeg_org_mx/IQCEiwPgIyiQQryEOku2WebOASrMYwRYw9bqzMdZ2da_des?e=xQNLlz</v>
      </c>
      <c r="AF108" s="3">
        <v>101</v>
      </c>
      <c r="AG108" s="7" t="s">
        <v>127</v>
      </c>
      <c r="AH108" s="3" t="s">
        <v>119</v>
      </c>
      <c r="AI108" s="4">
        <v>46204</v>
      </c>
      <c r="AJ108" s="8" t="s">
        <v>806</v>
      </c>
    </row>
    <row r="109" spans="1:36" x14ac:dyDescent="0.25">
      <c r="A109" s="3">
        <v>2026</v>
      </c>
      <c r="B109" s="4">
        <v>46113</v>
      </c>
      <c r="C109" s="4">
        <v>46203</v>
      </c>
      <c r="D109" s="3" t="s">
        <v>91</v>
      </c>
      <c r="E109" s="3" t="s">
        <v>117</v>
      </c>
      <c r="F109" s="3" t="s">
        <v>141</v>
      </c>
      <c r="G109" s="3" t="s">
        <v>141</v>
      </c>
      <c r="H109" s="3" t="s">
        <v>142</v>
      </c>
      <c r="I109" s="3" t="s">
        <v>143</v>
      </c>
      <c r="J109" s="3" t="s">
        <v>144</v>
      </c>
      <c r="K109" s="3" t="s">
        <v>145</v>
      </c>
      <c r="L109" s="3" t="s">
        <v>101</v>
      </c>
      <c r="M109" s="3" t="s">
        <v>104</v>
      </c>
      <c r="N109" s="3" t="s">
        <v>146</v>
      </c>
      <c r="O109" s="3" t="s">
        <v>106</v>
      </c>
      <c r="P109" s="9">
        <v>0</v>
      </c>
      <c r="Q109" s="10">
        <v>543</v>
      </c>
      <c r="R109" s="3" t="s">
        <v>124</v>
      </c>
      <c r="S109" s="3" t="s">
        <v>125</v>
      </c>
      <c r="T109" s="3" t="s">
        <v>125</v>
      </c>
      <c r="U109" s="3" t="s">
        <v>124</v>
      </c>
      <c r="V109" s="3" t="s">
        <v>125</v>
      </c>
      <c r="W109" s="3" t="s">
        <v>171</v>
      </c>
      <c r="X109" s="3" t="s">
        <v>146</v>
      </c>
      <c r="Y109" s="11">
        <v>46119</v>
      </c>
      <c r="Z109" s="11">
        <v>46121</v>
      </c>
      <c r="AA109" s="3">
        <v>102</v>
      </c>
      <c r="AB109" s="6">
        <v>543</v>
      </c>
      <c r="AC109" s="3">
        <v>0</v>
      </c>
      <c r="AD109" s="11">
        <v>46125</v>
      </c>
      <c r="AE109" s="17" t="str">
        <f>HYPERLINK("https://ieeg-my.sharepoint.com/:b:/g/personal/transparencia_ieeg_org_mx/IQCUzPPaSShjQb7z2gCTJO50AQDZYIP7RYQuskSsX5D8Dxw?e=vxCFqL")</f>
        <v>https://ieeg-my.sharepoint.com/:b:/g/personal/transparencia_ieeg_org_mx/IQCUzPPaSShjQb7z2gCTJO50AQDZYIP7RYQuskSsX5D8Dxw?e=vxCFqL</v>
      </c>
      <c r="AF109" s="3">
        <v>102</v>
      </c>
      <c r="AG109" s="7" t="s">
        <v>127</v>
      </c>
      <c r="AH109" s="3" t="s">
        <v>119</v>
      </c>
      <c r="AI109" s="4">
        <v>46204</v>
      </c>
      <c r="AJ109" s="8" t="s">
        <v>806</v>
      </c>
    </row>
    <row r="110" spans="1:36" x14ac:dyDescent="0.25">
      <c r="A110" s="3">
        <v>2026</v>
      </c>
      <c r="B110" s="4">
        <v>46113</v>
      </c>
      <c r="C110" s="4">
        <v>46203</v>
      </c>
      <c r="D110" s="3" t="s">
        <v>91</v>
      </c>
      <c r="E110" s="3" t="s">
        <v>117</v>
      </c>
      <c r="F110" s="3" t="s">
        <v>141</v>
      </c>
      <c r="G110" s="3" t="s">
        <v>141</v>
      </c>
      <c r="H110" s="3" t="s">
        <v>142</v>
      </c>
      <c r="I110" s="3" t="s">
        <v>176</v>
      </c>
      <c r="J110" s="3" t="s">
        <v>177</v>
      </c>
      <c r="K110" s="3" t="s">
        <v>178</v>
      </c>
      <c r="L110" s="3" t="s">
        <v>101</v>
      </c>
      <c r="M110" s="3" t="s">
        <v>104</v>
      </c>
      <c r="N110" s="3" t="s">
        <v>146</v>
      </c>
      <c r="O110" s="3" t="s">
        <v>106</v>
      </c>
      <c r="P110" s="9">
        <v>0</v>
      </c>
      <c r="Q110" s="10">
        <v>362</v>
      </c>
      <c r="R110" s="3" t="s">
        <v>124</v>
      </c>
      <c r="S110" s="3" t="s">
        <v>125</v>
      </c>
      <c r="T110" s="3" t="s">
        <v>125</v>
      </c>
      <c r="U110" s="3" t="s">
        <v>124</v>
      </c>
      <c r="V110" s="3" t="s">
        <v>125</v>
      </c>
      <c r="W110" s="3" t="s">
        <v>406</v>
      </c>
      <c r="X110" s="3" t="s">
        <v>146</v>
      </c>
      <c r="Y110" s="11">
        <v>46127</v>
      </c>
      <c r="Z110" s="11">
        <v>46128</v>
      </c>
      <c r="AA110" s="3">
        <v>103</v>
      </c>
      <c r="AB110" s="6">
        <v>362</v>
      </c>
      <c r="AC110" s="3">
        <v>0</v>
      </c>
      <c r="AD110" s="11">
        <v>46129</v>
      </c>
      <c r="AE110" s="17" t="str">
        <f>HYPERLINK("https://ieeg-my.sharepoint.com/:b:/g/personal/transparencia_ieeg_org_mx/IQCUzPPaSShjQb7z2gCTJO50AQDZYIP7RYQuskSsX5D8Dxw?e=vxCFqL")</f>
        <v>https://ieeg-my.sharepoint.com/:b:/g/personal/transparencia_ieeg_org_mx/IQCUzPPaSShjQb7z2gCTJO50AQDZYIP7RYQuskSsX5D8Dxw?e=vxCFqL</v>
      </c>
      <c r="AF110" s="3">
        <v>103</v>
      </c>
      <c r="AG110" s="7" t="s">
        <v>127</v>
      </c>
      <c r="AH110" s="3" t="s">
        <v>119</v>
      </c>
      <c r="AI110" s="4">
        <v>46204</v>
      </c>
      <c r="AJ110" s="8" t="s">
        <v>806</v>
      </c>
    </row>
    <row r="111" spans="1:36" x14ac:dyDescent="0.25">
      <c r="A111" s="3">
        <v>2026</v>
      </c>
      <c r="B111" s="4">
        <v>46113</v>
      </c>
      <c r="C111" s="4">
        <v>46203</v>
      </c>
      <c r="D111" s="3" t="s">
        <v>91</v>
      </c>
      <c r="E111" s="3" t="s">
        <v>117</v>
      </c>
      <c r="F111" s="3" t="s">
        <v>141</v>
      </c>
      <c r="G111" s="3" t="s">
        <v>141</v>
      </c>
      <c r="H111" s="3" t="s">
        <v>142</v>
      </c>
      <c r="I111" s="3" t="s">
        <v>143</v>
      </c>
      <c r="J111" s="3" t="s">
        <v>144</v>
      </c>
      <c r="K111" s="3" t="s">
        <v>145</v>
      </c>
      <c r="L111" s="3" t="s">
        <v>101</v>
      </c>
      <c r="M111" s="3" t="s">
        <v>104</v>
      </c>
      <c r="N111" s="3" t="s">
        <v>146</v>
      </c>
      <c r="O111" s="3" t="s">
        <v>106</v>
      </c>
      <c r="P111" s="9">
        <v>0</v>
      </c>
      <c r="Q111" s="10">
        <v>905</v>
      </c>
      <c r="R111" s="3" t="s">
        <v>124</v>
      </c>
      <c r="S111" s="3" t="s">
        <v>125</v>
      </c>
      <c r="T111" s="3" t="s">
        <v>125</v>
      </c>
      <c r="U111" s="3" t="s">
        <v>124</v>
      </c>
      <c r="V111" s="3" t="s">
        <v>125</v>
      </c>
      <c r="W111" s="3" t="s">
        <v>407</v>
      </c>
      <c r="X111" s="3" t="s">
        <v>146</v>
      </c>
      <c r="Y111" s="11">
        <v>46125</v>
      </c>
      <c r="Z111" s="11">
        <v>46129</v>
      </c>
      <c r="AA111" s="3">
        <v>104</v>
      </c>
      <c r="AB111" s="6">
        <v>905</v>
      </c>
      <c r="AC111" s="3">
        <v>0</v>
      </c>
      <c r="AD111" s="11">
        <v>46133</v>
      </c>
      <c r="AE111" s="17" t="str">
        <f>HYPERLINK("https://ieeg-my.sharepoint.com/:b:/g/personal/transparencia_ieeg_org_mx/IQC5oB_IclT4TrMDAsG7NpAmAQquItA3-IaV8no1ItbZAss?e=rdlmPk")</f>
        <v>https://ieeg-my.sharepoint.com/:b:/g/personal/transparencia_ieeg_org_mx/IQC5oB_IclT4TrMDAsG7NpAmAQquItA3-IaV8no1ItbZAss?e=rdlmPk</v>
      </c>
      <c r="AF111" s="3">
        <v>104</v>
      </c>
      <c r="AG111" s="7" t="s">
        <v>127</v>
      </c>
      <c r="AH111" s="3" t="s">
        <v>119</v>
      </c>
      <c r="AI111" s="4">
        <v>46204</v>
      </c>
      <c r="AJ111" s="8" t="s">
        <v>806</v>
      </c>
    </row>
    <row r="112" spans="1:36" x14ac:dyDescent="0.25">
      <c r="A112" s="3">
        <v>2026</v>
      </c>
      <c r="B112" s="4">
        <v>46113</v>
      </c>
      <c r="C112" s="4">
        <v>46203</v>
      </c>
      <c r="D112" s="3" t="s">
        <v>91</v>
      </c>
      <c r="E112" s="3" t="s">
        <v>117</v>
      </c>
      <c r="F112" s="3" t="s">
        <v>310</v>
      </c>
      <c r="G112" s="3" t="s">
        <v>310</v>
      </c>
      <c r="H112" s="3" t="s">
        <v>142</v>
      </c>
      <c r="I112" s="3" t="s">
        <v>400</v>
      </c>
      <c r="J112" s="3" t="s">
        <v>401</v>
      </c>
      <c r="K112" s="3" t="s">
        <v>138</v>
      </c>
      <c r="L112" t="s">
        <v>102</v>
      </c>
      <c r="M112" s="3" t="s">
        <v>104</v>
      </c>
      <c r="N112" s="3" t="s">
        <v>146</v>
      </c>
      <c r="O112" s="3" t="s">
        <v>106</v>
      </c>
      <c r="P112" s="9">
        <v>0</v>
      </c>
      <c r="Q112" s="10">
        <v>181</v>
      </c>
      <c r="R112" s="3" t="s">
        <v>124</v>
      </c>
      <c r="S112" s="3" t="s">
        <v>125</v>
      </c>
      <c r="T112" s="3" t="s">
        <v>125</v>
      </c>
      <c r="U112" s="3" t="s">
        <v>124</v>
      </c>
      <c r="V112" s="3" t="s">
        <v>125</v>
      </c>
      <c r="W112" s="3" t="s">
        <v>313</v>
      </c>
      <c r="X112" s="3" t="s">
        <v>146</v>
      </c>
      <c r="Y112" s="11">
        <v>46121</v>
      </c>
      <c r="Z112" s="11">
        <v>46121</v>
      </c>
      <c r="AA112" s="3">
        <v>105</v>
      </c>
      <c r="AB112" s="6">
        <v>181</v>
      </c>
      <c r="AC112" s="3">
        <v>0</v>
      </c>
      <c r="AD112" s="11">
        <v>46125</v>
      </c>
      <c r="AE112" s="17" t="str">
        <f>HYPERLINK("https://ieeg-my.sharepoint.com/:b:/g/personal/transparencia_ieeg_org_mx/IQAxeqn4JI8KRqA5N1KTkuItAYRc8hNTyGCGrVpHVvK9GhU?e=6alhOt")</f>
        <v>https://ieeg-my.sharepoint.com/:b:/g/personal/transparencia_ieeg_org_mx/IQAxeqn4JI8KRqA5N1KTkuItAYRc8hNTyGCGrVpHVvK9GhU?e=6alhOt</v>
      </c>
      <c r="AF112" s="3">
        <v>105</v>
      </c>
      <c r="AG112" s="7" t="s">
        <v>127</v>
      </c>
      <c r="AH112" s="3" t="s">
        <v>119</v>
      </c>
      <c r="AI112" s="4">
        <v>46204</v>
      </c>
      <c r="AJ112" s="8" t="s">
        <v>806</v>
      </c>
    </row>
    <row r="113" spans="1:36" x14ac:dyDescent="0.25">
      <c r="A113" s="3">
        <v>2026</v>
      </c>
      <c r="B113" s="4">
        <v>46113</v>
      </c>
      <c r="C113" s="4">
        <v>46203</v>
      </c>
      <c r="D113" s="3" t="s">
        <v>91</v>
      </c>
      <c r="E113" s="3" t="s">
        <v>117</v>
      </c>
      <c r="F113" s="3" t="s">
        <v>141</v>
      </c>
      <c r="G113" s="3" t="s">
        <v>141</v>
      </c>
      <c r="H113" s="3" t="s">
        <v>142</v>
      </c>
      <c r="I113" s="3" t="s">
        <v>176</v>
      </c>
      <c r="J113" s="3" t="s">
        <v>177</v>
      </c>
      <c r="K113" s="3" t="s">
        <v>178</v>
      </c>
      <c r="L113" s="3" t="s">
        <v>101</v>
      </c>
      <c r="M113" s="3" t="s">
        <v>104</v>
      </c>
      <c r="N113" s="3" t="s">
        <v>146</v>
      </c>
      <c r="O113" s="3" t="s">
        <v>106</v>
      </c>
      <c r="P113" s="9">
        <v>0</v>
      </c>
      <c r="Q113" s="10">
        <v>543</v>
      </c>
      <c r="R113" s="3" t="s">
        <v>124</v>
      </c>
      <c r="S113" s="3" t="s">
        <v>125</v>
      </c>
      <c r="T113" s="3" t="s">
        <v>125</v>
      </c>
      <c r="U113" s="3" t="s">
        <v>124</v>
      </c>
      <c r="V113" s="3" t="s">
        <v>125</v>
      </c>
      <c r="W113" s="3" t="s">
        <v>153</v>
      </c>
      <c r="X113" s="3" t="s">
        <v>146</v>
      </c>
      <c r="Y113" s="11">
        <v>46119</v>
      </c>
      <c r="Z113" s="11">
        <v>46121</v>
      </c>
      <c r="AA113" s="3">
        <v>106</v>
      </c>
      <c r="AB113" s="6">
        <v>543</v>
      </c>
      <c r="AC113" s="3">
        <v>0</v>
      </c>
      <c r="AD113" s="11">
        <v>46125</v>
      </c>
      <c r="AE113" s="17" t="str">
        <f>HYPERLINK("https://ieeg-my.sharepoint.com/:b:/g/personal/transparencia_ieeg_org_mx/IQDYPPp4ay25R7BPgPZGJB-cAQzRLSc_hzEnZ0nmCAMkqB0?e=slfzsJ")</f>
        <v>https://ieeg-my.sharepoint.com/:b:/g/personal/transparencia_ieeg_org_mx/IQDYPPp4ay25R7BPgPZGJB-cAQzRLSc_hzEnZ0nmCAMkqB0?e=slfzsJ</v>
      </c>
      <c r="AF113" s="3">
        <v>106</v>
      </c>
      <c r="AG113" s="7" t="s">
        <v>127</v>
      </c>
      <c r="AH113" s="3" t="s">
        <v>119</v>
      </c>
      <c r="AI113" s="4">
        <v>46204</v>
      </c>
      <c r="AJ113" s="8" t="s">
        <v>806</v>
      </c>
    </row>
    <row r="114" spans="1:36" x14ac:dyDescent="0.25">
      <c r="A114" s="3">
        <v>2026</v>
      </c>
      <c r="B114" s="4">
        <v>46113</v>
      </c>
      <c r="C114" s="4">
        <v>46203</v>
      </c>
      <c r="D114" s="3" t="s">
        <v>91</v>
      </c>
      <c r="E114" s="3" t="s">
        <v>209</v>
      </c>
      <c r="F114" s="3" t="s">
        <v>408</v>
      </c>
      <c r="G114" s="3" t="s">
        <v>257</v>
      </c>
      <c r="H114" s="3" t="s">
        <v>409</v>
      </c>
      <c r="I114" s="3" t="s">
        <v>410</v>
      </c>
      <c r="J114" s="3" t="s">
        <v>121</v>
      </c>
      <c r="K114" s="3" t="s">
        <v>411</v>
      </c>
      <c r="L114" s="3" t="s">
        <v>101</v>
      </c>
      <c r="M114" s="3" t="s">
        <v>104</v>
      </c>
      <c r="N114" s="3" t="s">
        <v>412</v>
      </c>
      <c r="O114" s="3" t="s">
        <v>106</v>
      </c>
      <c r="P114" s="9">
        <v>0</v>
      </c>
      <c r="Q114" s="10">
        <v>181</v>
      </c>
      <c r="R114" s="3" t="s">
        <v>124</v>
      </c>
      <c r="S114" s="3" t="s">
        <v>125</v>
      </c>
      <c r="T114" s="3" t="s">
        <v>406</v>
      </c>
      <c r="U114" s="3" t="s">
        <v>124</v>
      </c>
      <c r="V114" s="3" t="s">
        <v>125</v>
      </c>
      <c r="W114" s="3" t="s">
        <v>125</v>
      </c>
      <c r="X114" s="3" t="s">
        <v>412</v>
      </c>
      <c r="Y114" s="11">
        <v>46107</v>
      </c>
      <c r="Z114" s="4">
        <v>46107</v>
      </c>
      <c r="AA114" s="3">
        <v>107</v>
      </c>
      <c r="AB114" s="6">
        <v>181</v>
      </c>
      <c r="AC114" s="3">
        <v>0</v>
      </c>
      <c r="AD114" s="11">
        <v>46135</v>
      </c>
      <c r="AE114" s="17" t="str">
        <f>HYPERLINK("https://ieeg-my.sharepoint.com/:b:/g/personal/transparencia_ieeg_org_mx/IQDYPPp4ay25R7BPgPZGJB-cAQzRLSc_hzEnZ0nmCAMkqB0?e=slfzsJ")</f>
        <v>https://ieeg-my.sharepoint.com/:b:/g/personal/transparencia_ieeg_org_mx/IQDYPPp4ay25R7BPgPZGJB-cAQzRLSc_hzEnZ0nmCAMkqB0?e=slfzsJ</v>
      </c>
      <c r="AF114" s="3">
        <v>107</v>
      </c>
      <c r="AG114" s="7" t="s">
        <v>127</v>
      </c>
      <c r="AH114" s="3" t="s">
        <v>119</v>
      </c>
      <c r="AI114" s="4">
        <v>46204</v>
      </c>
      <c r="AJ114" s="8" t="s">
        <v>806</v>
      </c>
    </row>
    <row r="115" spans="1:36" x14ac:dyDescent="0.25">
      <c r="A115" s="3">
        <v>2026</v>
      </c>
      <c r="B115" s="4">
        <v>46113</v>
      </c>
      <c r="C115" s="4">
        <v>46203</v>
      </c>
      <c r="D115" s="3" t="s">
        <v>91</v>
      </c>
      <c r="E115" s="3" t="s">
        <v>134</v>
      </c>
      <c r="F115" s="3" t="s">
        <v>292</v>
      </c>
      <c r="G115" s="3" t="s">
        <v>273</v>
      </c>
      <c r="H115" s="3" t="s">
        <v>409</v>
      </c>
      <c r="I115" s="3" t="s">
        <v>413</v>
      </c>
      <c r="J115" s="3" t="s">
        <v>414</v>
      </c>
      <c r="K115" s="3" t="s">
        <v>415</v>
      </c>
      <c r="L115" t="s">
        <v>102</v>
      </c>
      <c r="M115" s="3" t="s">
        <v>104</v>
      </c>
      <c r="N115" s="3" t="s">
        <v>416</v>
      </c>
      <c r="O115" s="3" t="s">
        <v>106</v>
      </c>
      <c r="P115" s="9">
        <v>0</v>
      </c>
      <c r="Q115" s="10">
        <v>196</v>
      </c>
      <c r="R115" s="3" t="s">
        <v>124</v>
      </c>
      <c r="S115" s="3" t="s">
        <v>125</v>
      </c>
      <c r="T115" s="3" t="s">
        <v>406</v>
      </c>
      <c r="U115" s="3" t="s">
        <v>124</v>
      </c>
      <c r="V115" s="3" t="s">
        <v>125</v>
      </c>
      <c r="W115" s="3" t="s">
        <v>126</v>
      </c>
      <c r="X115" s="3" t="s">
        <v>416</v>
      </c>
      <c r="Y115" s="11">
        <v>46128</v>
      </c>
      <c r="Z115" s="4">
        <v>46128</v>
      </c>
      <c r="AA115" s="3">
        <v>108</v>
      </c>
      <c r="AB115" s="6">
        <v>196</v>
      </c>
      <c r="AC115" s="3">
        <v>0</v>
      </c>
      <c r="AD115" s="11">
        <v>46135</v>
      </c>
      <c r="AE115" s="17" t="str">
        <f>HYPERLINK("https://ieeg-my.sharepoint.com/:b:/g/personal/transparencia_ieeg_org_mx/IQDacxGuTbn5TZMow4Zwh89RAflhGc61zbPt5xE_JAIvWnk?e=ks1aJO")</f>
        <v>https://ieeg-my.sharepoint.com/:b:/g/personal/transparencia_ieeg_org_mx/IQDacxGuTbn5TZMow4Zwh89RAflhGc61zbPt5xE_JAIvWnk?e=ks1aJO</v>
      </c>
      <c r="AF115" s="3">
        <v>108</v>
      </c>
      <c r="AG115" s="7" t="s">
        <v>127</v>
      </c>
      <c r="AH115" s="3" t="s">
        <v>119</v>
      </c>
      <c r="AI115" s="4">
        <v>46204</v>
      </c>
      <c r="AJ115" s="8" t="s">
        <v>806</v>
      </c>
    </row>
    <row r="116" spans="1:36" x14ac:dyDescent="0.25">
      <c r="A116" s="3">
        <v>2026</v>
      </c>
      <c r="B116" s="4">
        <v>46113</v>
      </c>
      <c r="C116" s="4">
        <v>46203</v>
      </c>
      <c r="D116" s="3" t="s">
        <v>91</v>
      </c>
      <c r="E116" s="3" t="s">
        <v>209</v>
      </c>
      <c r="F116" s="3" t="s">
        <v>408</v>
      </c>
      <c r="G116" s="3" t="s">
        <v>257</v>
      </c>
      <c r="H116" s="3" t="s">
        <v>284</v>
      </c>
      <c r="I116" s="3" t="s">
        <v>285</v>
      </c>
      <c r="J116" s="3" t="s">
        <v>286</v>
      </c>
      <c r="K116" s="3" t="s">
        <v>164</v>
      </c>
      <c r="L116" s="3" t="s">
        <v>101</v>
      </c>
      <c r="M116" s="3" t="s">
        <v>104</v>
      </c>
      <c r="N116" s="3" t="s">
        <v>417</v>
      </c>
      <c r="O116" s="3" t="s">
        <v>106</v>
      </c>
      <c r="P116" s="9">
        <v>0</v>
      </c>
      <c r="Q116" s="10">
        <v>342</v>
      </c>
      <c r="R116" s="3" t="s">
        <v>124</v>
      </c>
      <c r="S116" s="3" t="s">
        <v>125</v>
      </c>
      <c r="T116" s="3" t="s">
        <v>133</v>
      </c>
      <c r="U116" s="3" t="s">
        <v>124</v>
      </c>
      <c r="V116" s="3" t="s">
        <v>125</v>
      </c>
      <c r="W116" s="3" t="s">
        <v>125</v>
      </c>
      <c r="X116" s="3" t="s">
        <v>417</v>
      </c>
      <c r="Y116" s="11">
        <v>46120</v>
      </c>
      <c r="Z116" s="11">
        <v>46133</v>
      </c>
      <c r="AA116" s="3">
        <v>109</v>
      </c>
      <c r="AB116" s="6">
        <v>342</v>
      </c>
      <c r="AC116" s="3">
        <v>0</v>
      </c>
      <c r="AD116" s="11">
        <v>46136</v>
      </c>
      <c r="AE116" s="19"/>
      <c r="AF116" s="3">
        <v>109</v>
      </c>
      <c r="AG116" s="7" t="s">
        <v>127</v>
      </c>
      <c r="AH116" s="3" t="s">
        <v>119</v>
      </c>
      <c r="AI116" s="4">
        <v>46204</v>
      </c>
      <c r="AJ116" s="8" t="s">
        <v>806</v>
      </c>
    </row>
    <row r="117" spans="1:36" x14ac:dyDescent="0.25">
      <c r="A117" s="3">
        <v>2026</v>
      </c>
      <c r="B117" s="4">
        <v>46113</v>
      </c>
      <c r="C117" s="4">
        <v>46203</v>
      </c>
      <c r="D117" s="3" t="s">
        <v>91</v>
      </c>
      <c r="E117" s="3" t="s">
        <v>134</v>
      </c>
      <c r="F117" s="3" t="s">
        <v>244</v>
      </c>
      <c r="G117" s="3" t="s">
        <v>245</v>
      </c>
      <c r="H117" s="3" t="s">
        <v>219</v>
      </c>
      <c r="I117" s="3" t="s">
        <v>418</v>
      </c>
      <c r="J117" s="3" t="s">
        <v>122</v>
      </c>
      <c r="K117" s="3" t="s">
        <v>419</v>
      </c>
      <c r="L117" t="s">
        <v>102</v>
      </c>
      <c r="M117" s="3" t="s">
        <v>104</v>
      </c>
      <c r="N117" s="3" t="s">
        <v>420</v>
      </c>
      <c r="O117" s="3" t="s">
        <v>106</v>
      </c>
      <c r="P117" s="9">
        <v>0</v>
      </c>
      <c r="Q117" s="10">
        <v>2620</v>
      </c>
      <c r="R117" s="3" t="s">
        <v>124</v>
      </c>
      <c r="S117" s="3" t="s">
        <v>125</v>
      </c>
      <c r="T117" s="3" t="s">
        <v>125</v>
      </c>
      <c r="U117" s="3" t="s">
        <v>124</v>
      </c>
      <c r="V117" s="3" t="s">
        <v>421</v>
      </c>
      <c r="W117" s="3" t="s">
        <v>421</v>
      </c>
      <c r="X117" s="3" t="s">
        <v>420</v>
      </c>
      <c r="Y117" s="11">
        <v>46134</v>
      </c>
      <c r="Z117" s="11">
        <v>46136</v>
      </c>
      <c r="AA117" s="3">
        <v>110</v>
      </c>
      <c r="AB117" s="6">
        <v>2620</v>
      </c>
      <c r="AC117" s="3">
        <v>0</v>
      </c>
      <c r="AD117" s="11">
        <v>46141</v>
      </c>
      <c r="AE117" s="20"/>
      <c r="AF117" s="3">
        <v>110</v>
      </c>
      <c r="AG117" s="7" t="s">
        <v>127</v>
      </c>
      <c r="AH117" s="3" t="s">
        <v>119</v>
      </c>
      <c r="AI117" s="4">
        <v>46204</v>
      </c>
      <c r="AJ117" s="8" t="s">
        <v>806</v>
      </c>
    </row>
    <row r="118" spans="1:36" x14ac:dyDescent="0.25">
      <c r="A118" s="3">
        <v>2026</v>
      </c>
      <c r="B118" s="4">
        <v>46113</v>
      </c>
      <c r="C118" s="4">
        <v>46203</v>
      </c>
      <c r="D118" s="3" t="s">
        <v>91</v>
      </c>
      <c r="E118" s="3" t="s">
        <v>209</v>
      </c>
      <c r="F118" s="3" t="s">
        <v>264</v>
      </c>
      <c r="G118" s="3" t="s">
        <v>232</v>
      </c>
      <c r="H118" s="3" t="s">
        <v>270</v>
      </c>
      <c r="I118" s="3" t="s">
        <v>271</v>
      </c>
      <c r="J118" s="3" t="s">
        <v>247</v>
      </c>
      <c r="K118" s="3" t="s">
        <v>121</v>
      </c>
      <c r="L118" s="3" t="s">
        <v>101</v>
      </c>
      <c r="M118" s="3" t="s">
        <v>104</v>
      </c>
      <c r="N118" s="3" t="s">
        <v>422</v>
      </c>
      <c r="O118" s="3" t="s">
        <v>106</v>
      </c>
      <c r="P118" s="9">
        <v>0</v>
      </c>
      <c r="Q118" s="10">
        <v>1422</v>
      </c>
      <c r="R118" s="3" t="s">
        <v>124</v>
      </c>
      <c r="S118" s="3" t="s">
        <v>125</v>
      </c>
      <c r="T118" s="3" t="s">
        <v>423</v>
      </c>
      <c r="U118" s="3" t="s">
        <v>124</v>
      </c>
      <c r="V118" s="3" t="s">
        <v>125</v>
      </c>
      <c r="W118" s="3" t="s">
        <v>125</v>
      </c>
      <c r="X118" s="3" t="s">
        <v>422</v>
      </c>
      <c r="Y118" s="11">
        <v>46107</v>
      </c>
      <c r="Z118" s="11">
        <v>46128</v>
      </c>
      <c r="AA118" s="3">
        <v>111</v>
      </c>
      <c r="AB118" s="6">
        <v>1422</v>
      </c>
      <c r="AC118" s="3">
        <v>0</v>
      </c>
      <c r="AD118" s="11">
        <v>46139</v>
      </c>
      <c r="AE118" s="20"/>
      <c r="AF118" s="3">
        <v>111</v>
      </c>
      <c r="AG118" s="7" t="s">
        <v>127</v>
      </c>
      <c r="AH118" s="3" t="s">
        <v>119</v>
      </c>
      <c r="AI118" s="4">
        <v>46204</v>
      </c>
      <c r="AJ118" s="8" t="s">
        <v>806</v>
      </c>
    </row>
    <row r="119" spans="1:36" x14ac:dyDescent="0.25">
      <c r="A119" s="3">
        <v>2026</v>
      </c>
      <c r="B119" s="4">
        <v>46113</v>
      </c>
      <c r="C119" s="4">
        <v>46203</v>
      </c>
      <c r="D119" s="3" t="s">
        <v>91</v>
      </c>
      <c r="E119" s="3" t="s">
        <v>209</v>
      </c>
      <c r="F119" s="3" t="s">
        <v>424</v>
      </c>
      <c r="G119" s="3" t="s">
        <v>211</v>
      </c>
      <c r="H119" s="3" t="s">
        <v>425</v>
      </c>
      <c r="I119" s="3" t="s">
        <v>426</v>
      </c>
      <c r="J119" s="3" t="s">
        <v>427</v>
      </c>
      <c r="K119" s="3" t="s">
        <v>428</v>
      </c>
      <c r="L119" t="s">
        <v>102</v>
      </c>
      <c r="M119" s="3" t="s">
        <v>104</v>
      </c>
      <c r="N119" s="3" t="s">
        <v>429</v>
      </c>
      <c r="O119" s="3" t="s">
        <v>106</v>
      </c>
      <c r="P119" s="9">
        <v>0</v>
      </c>
      <c r="Q119" s="10">
        <v>76</v>
      </c>
      <c r="R119" s="3" t="s">
        <v>124</v>
      </c>
      <c r="S119" s="3" t="s">
        <v>125</v>
      </c>
      <c r="T119" s="3" t="s">
        <v>125</v>
      </c>
      <c r="U119" s="3" t="s">
        <v>124</v>
      </c>
      <c r="V119" s="3" t="s">
        <v>125</v>
      </c>
      <c r="W119" s="3" t="s">
        <v>133</v>
      </c>
      <c r="X119" s="3" t="s">
        <v>429</v>
      </c>
      <c r="Y119" s="11">
        <v>46133</v>
      </c>
      <c r="Z119" s="11">
        <v>46133</v>
      </c>
      <c r="AA119" s="3">
        <v>112</v>
      </c>
      <c r="AB119" s="6">
        <v>76</v>
      </c>
      <c r="AC119" s="3">
        <v>0</v>
      </c>
      <c r="AD119" s="11">
        <v>46140</v>
      </c>
      <c r="AE119" s="19"/>
      <c r="AF119" s="3">
        <v>112</v>
      </c>
      <c r="AG119" s="7" t="s">
        <v>127</v>
      </c>
      <c r="AH119" s="3" t="s">
        <v>119</v>
      </c>
      <c r="AI119" s="4">
        <v>46204</v>
      </c>
      <c r="AJ119" s="8" t="s">
        <v>806</v>
      </c>
    </row>
    <row r="120" spans="1:36" x14ac:dyDescent="0.25">
      <c r="A120" s="3">
        <v>2026</v>
      </c>
      <c r="B120" s="4">
        <v>46113</v>
      </c>
      <c r="C120" s="4">
        <v>46203</v>
      </c>
      <c r="D120" s="3" t="s">
        <v>91</v>
      </c>
      <c r="E120" s="3" t="s">
        <v>209</v>
      </c>
      <c r="F120" s="3" t="s">
        <v>231</v>
      </c>
      <c r="G120" s="3" t="s">
        <v>232</v>
      </c>
      <c r="H120" s="3" t="s">
        <v>288</v>
      </c>
      <c r="I120" s="3" t="s">
        <v>289</v>
      </c>
      <c r="J120" s="3" t="s">
        <v>214</v>
      </c>
      <c r="K120" s="3" t="s">
        <v>192</v>
      </c>
      <c r="L120" s="3" t="s">
        <v>101</v>
      </c>
      <c r="M120" s="3" t="s">
        <v>104</v>
      </c>
      <c r="N120" s="3" t="s">
        <v>430</v>
      </c>
      <c r="O120" s="3" t="s">
        <v>106</v>
      </c>
      <c r="P120" s="9">
        <v>0</v>
      </c>
      <c r="Q120" s="10">
        <v>498</v>
      </c>
      <c r="R120" s="3" t="s">
        <v>124</v>
      </c>
      <c r="S120" s="3" t="s">
        <v>125</v>
      </c>
      <c r="T120" s="3" t="s">
        <v>126</v>
      </c>
      <c r="U120" s="3" t="s">
        <v>124</v>
      </c>
      <c r="V120" s="3" t="s">
        <v>125</v>
      </c>
      <c r="W120" s="3" t="s">
        <v>291</v>
      </c>
      <c r="X120" s="3" t="s">
        <v>430</v>
      </c>
      <c r="Y120" s="11">
        <v>46121</v>
      </c>
      <c r="Z120" s="11">
        <v>46135</v>
      </c>
      <c r="AA120" s="3">
        <v>113</v>
      </c>
      <c r="AB120" s="6">
        <v>498</v>
      </c>
      <c r="AC120" s="3">
        <v>0</v>
      </c>
      <c r="AD120" s="11">
        <v>46140</v>
      </c>
      <c r="AE120" s="19"/>
      <c r="AF120" s="3">
        <v>113</v>
      </c>
      <c r="AG120" s="7" t="s">
        <v>127</v>
      </c>
      <c r="AH120" s="3" t="s">
        <v>119</v>
      </c>
      <c r="AI120" s="4">
        <v>46204</v>
      </c>
      <c r="AJ120" s="8" t="s">
        <v>806</v>
      </c>
    </row>
    <row r="121" spans="1:36" x14ac:dyDescent="0.25">
      <c r="A121" s="3">
        <v>2026</v>
      </c>
      <c r="B121" s="4">
        <v>46113</v>
      </c>
      <c r="C121" s="4">
        <v>46203</v>
      </c>
      <c r="D121" s="3" t="s">
        <v>91</v>
      </c>
      <c r="E121" s="3" t="s">
        <v>209</v>
      </c>
      <c r="F121" s="3" t="s">
        <v>231</v>
      </c>
      <c r="G121" s="3" t="s">
        <v>232</v>
      </c>
      <c r="H121" s="3" t="s">
        <v>233</v>
      </c>
      <c r="I121" s="3" t="s">
        <v>234</v>
      </c>
      <c r="J121" s="3" t="s">
        <v>431</v>
      </c>
      <c r="K121" s="3" t="s">
        <v>236</v>
      </c>
      <c r="L121" s="3" t="s">
        <v>101</v>
      </c>
      <c r="M121" s="3" t="s">
        <v>104</v>
      </c>
      <c r="N121" s="3" t="s">
        <v>432</v>
      </c>
      <c r="O121" s="3" t="s">
        <v>106</v>
      </c>
      <c r="P121" s="5">
        <v>0</v>
      </c>
      <c r="Q121" s="6">
        <v>260</v>
      </c>
      <c r="R121" s="3" t="s">
        <v>124</v>
      </c>
      <c r="S121" s="3" t="s">
        <v>125</v>
      </c>
      <c r="T121" s="3" t="s">
        <v>238</v>
      </c>
      <c r="U121" s="3" t="s">
        <v>124</v>
      </c>
      <c r="V121" s="3" t="s">
        <v>125</v>
      </c>
      <c r="W121" s="3" t="s">
        <v>125</v>
      </c>
      <c r="X121" s="3" t="s">
        <v>432</v>
      </c>
      <c r="Y121" s="4">
        <v>46128</v>
      </c>
      <c r="Z121" s="4">
        <v>46128</v>
      </c>
      <c r="AA121" s="3">
        <v>114</v>
      </c>
      <c r="AB121" s="6">
        <v>260</v>
      </c>
      <c r="AC121" s="3">
        <v>0</v>
      </c>
      <c r="AD121" s="4">
        <v>46140</v>
      </c>
      <c r="AE121" s="19"/>
      <c r="AF121" s="3">
        <v>114</v>
      </c>
      <c r="AG121" s="7" t="s">
        <v>127</v>
      </c>
      <c r="AH121" s="3" t="s">
        <v>119</v>
      </c>
      <c r="AI121" s="4">
        <v>46204</v>
      </c>
      <c r="AJ121" s="8" t="s">
        <v>806</v>
      </c>
    </row>
    <row r="122" spans="1:36" x14ac:dyDescent="0.25">
      <c r="A122" s="3">
        <v>2026</v>
      </c>
      <c r="B122" s="4">
        <v>46113</v>
      </c>
      <c r="C122" s="4">
        <v>46203</v>
      </c>
      <c r="D122" s="3" t="s">
        <v>91</v>
      </c>
      <c r="E122" s="3" t="s">
        <v>209</v>
      </c>
      <c r="F122" s="3" t="s">
        <v>239</v>
      </c>
      <c r="G122" s="3" t="s">
        <v>136</v>
      </c>
      <c r="H122" s="3" t="s">
        <v>433</v>
      </c>
      <c r="I122" s="3" t="s">
        <v>434</v>
      </c>
      <c r="J122" s="3" t="s">
        <v>411</v>
      </c>
      <c r="K122" s="3" t="s">
        <v>133</v>
      </c>
      <c r="L122" t="s">
        <v>102</v>
      </c>
      <c r="M122" s="3" t="s">
        <v>104</v>
      </c>
      <c r="N122" s="3" t="s">
        <v>435</v>
      </c>
      <c r="O122" s="3" t="s">
        <v>106</v>
      </c>
      <c r="P122" s="9">
        <v>0</v>
      </c>
      <c r="Q122" s="10">
        <v>507</v>
      </c>
      <c r="R122" s="3" t="s">
        <v>124</v>
      </c>
      <c r="S122" s="3" t="s">
        <v>125</v>
      </c>
      <c r="T122" s="3" t="s">
        <v>341</v>
      </c>
      <c r="U122" s="3" t="s">
        <v>124</v>
      </c>
      <c r="V122" s="3" t="s">
        <v>125</v>
      </c>
      <c r="W122" s="3" t="s">
        <v>436</v>
      </c>
      <c r="X122" s="3" t="s">
        <v>435</v>
      </c>
      <c r="Y122" s="11">
        <v>46137</v>
      </c>
      <c r="Z122" s="11">
        <v>46138</v>
      </c>
      <c r="AA122" s="3">
        <v>115</v>
      </c>
      <c r="AB122" s="6">
        <v>507</v>
      </c>
      <c r="AC122" s="3">
        <v>0</v>
      </c>
      <c r="AD122" s="11">
        <v>46140</v>
      </c>
      <c r="AE122" s="19"/>
      <c r="AF122" s="3">
        <v>115</v>
      </c>
      <c r="AG122" s="7" t="s">
        <v>127</v>
      </c>
      <c r="AH122" s="3" t="s">
        <v>119</v>
      </c>
      <c r="AI122" s="4">
        <v>46204</v>
      </c>
      <c r="AJ122" s="8" t="s">
        <v>806</v>
      </c>
    </row>
    <row r="123" spans="1:36" x14ac:dyDescent="0.25">
      <c r="A123" s="3">
        <v>2026</v>
      </c>
      <c r="B123" s="4">
        <v>46113</v>
      </c>
      <c r="C123" s="4">
        <v>46203</v>
      </c>
      <c r="D123" s="3" t="s">
        <v>91</v>
      </c>
      <c r="E123" s="3" t="s">
        <v>134</v>
      </c>
      <c r="F123" s="3" t="s">
        <v>223</v>
      </c>
      <c r="G123" s="3" t="s">
        <v>224</v>
      </c>
      <c r="H123" s="3" t="s">
        <v>219</v>
      </c>
      <c r="I123" s="3" t="s">
        <v>437</v>
      </c>
      <c r="J123" s="3" t="s">
        <v>438</v>
      </c>
      <c r="K123" s="3" t="s">
        <v>192</v>
      </c>
      <c r="L123" s="3" t="s">
        <v>101</v>
      </c>
      <c r="M123" s="3" t="s">
        <v>104</v>
      </c>
      <c r="N123" s="3" t="s">
        <v>439</v>
      </c>
      <c r="O123" s="3" t="s">
        <v>106</v>
      </c>
      <c r="P123" s="5">
        <v>1</v>
      </c>
      <c r="Q123" s="6">
        <v>1253.96</v>
      </c>
      <c r="R123" s="3" t="s">
        <v>124</v>
      </c>
      <c r="S123" s="3" t="s">
        <v>125</v>
      </c>
      <c r="T123" s="3" t="s">
        <v>125</v>
      </c>
      <c r="U123" s="3" t="s">
        <v>124</v>
      </c>
      <c r="V123" s="3" t="s">
        <v>421</v>
      </c>
      <c r="W123" s="3" t="s">
        <v>421</v>
      </c>
      <c r="X123" s="3" t="s">
        <v>439</v>
      </c>
      <c r="Y123" s="4">
        <v>45769</v>
      </c>
      <c r="Z123" s="4">
        <v>46137</v>
      </c>
      <c r="AA123" s="3">
        <v>116</v>
      </c>
      <c r="AB123" s="6">
        <v>1253.96</v>
      </c>
      <c r="AC123" s="3">
        <v>0</v>
      </c>
      <c r="AD123" s="4">
        <v>46140</v>
      </c>
      <c r="AE123" s="19"/>
      <c r="AF123" s="3">
        <v>116</v>
      </c>
      <c r="AG123" s="7" t="s">
        <v>127</v>
      </c>
      <c r="AH123" s="3" t="s">
        <v>119</v>
      </c>
      <c r="AI123" s="4">
        <v>46204</v>
      </c>
      <c r="AJ123" s="8" t="s">
        <v>806</v>
      </c>
    </row>
    <row r="124" spans="1:36" x14ac:dyDescent="0.25">
      <c r="A124" s="3">
        <v>2026</v>
      </c>
      <c r="B124" s="4">
        <v>46113</v>
      </c>
      <c r="C124" s="4">
        <v>46203</v>
      </c>
      <c r="D124" s="3" t="s">
        <v>91</v>
      </c>
      <c r="E124" s="3" t="s">
        <v>134</v>
      </c>
      <c r="F124" s="3" t="s">
        <v>223</v>
      </c>
      <c r="G124" s="3" t="s">
        <v>224</v>
      </c>
      <c r="H124" s="3" t="s">
        <v>219</v>
      </c>
      <c r="I124" s="3" t="s">
        <v>437</v>
      </c>
      <c r="J124" s="3" t="s">
        <v>438</v>
      </c>
      <c r="K124" s="3" t="s">
        <v>192</v>
      </c>
      <c r="L124" s="3" t="s">
        <v>101</v>
      </c>
      <c r="M124" s="3" t="s">
        <v>104</v>
      </c>
      <c r="N124" s="3" t="s">
        <v>439</v>
      </c>
      <c r="O124" s="3" t="s">
        <v>106</v>
      </c>
      <c r="P124" s="9">
        <v>1</v>
      </c>
      <c r="Q124" s="10">
        <v>3586.05</v>
      </c>
      <c r="R124" s="3" t="s">
        <v>124</v>
      </c>
      <c r="S124" s="3" t="s">
        <v>125</v>
      </c>
      <c r="T124" s="3" t="s">
        <v>125</v>
      </c>
      <c r="U124" s="3" t="s">
        <v>124</v>
      </c>
      <c r="V124" s="3" t="s">
        <v>421</v>
      </c>
      <c r="W124" s="3" t="s">
        <v>421</v>
      </c>
      <c r="X124" s="3" t="s">
        <v>439</v>
      </c>
      <c r="Y124" s="4">
        <v>45769</v>
      </c>
      <c r="Z124" s="4">
        <v>46137</v>
      </c>
      <c r="AA124" s="3">
        <v>117</v>
      </c>
      <c r="AB124" s="6">
        <v>3586.05</v>
      </c>
      <c r="AC124" s="3">
        <v>0</v>
      </c>
      <c r="AD124" s="4">
        <v>46140</v>
      </c>
      <c r="AE124" s="17" t="str">
        <f>HYPERLINK("https://ieeg-my.sharepoint.com/:b:/g/personal/transparencia_ieeg_org_mx/IQCLWVRqBR2hQLkyHj5q8NqQAatw8EyFRsP5Qu_r8tmfnj4?e=vXYPEH")</f>
        <v>https://ieeg-my.sharepoint.com/:b:/g/personal/transparencia_ieeg_org_mx/IQCLWVRqBR2hQLkyHj5q8NqQAatw8EyFRsP5Qu_r8tmfnj4?e=vXYPEH</v>
      </c>
      <c r="AF124" s="3">
        <v>117</v>
      </c>
      <c r="AG124" s="7" t="s">
        <v>127</v>
      </c>
      <c r="AH124" s="3" t="s">
        <v>119</v>
      </c>
      <c r="AI124" s="4">
        <v>46204</v>
      </c>
      <c r="AJ124" s="8" t="s">
        <v>806</v>
      </c>
    </row>
    <row r="125" spans="1:36" x14ac:dyDescent="0.25">
      <c r="A125" s="3">
        <v>2026</v>
      </c>
      <c r="B125" s="4">
        <v>46113</v>
      </c>
      <c r="C125" s="4">
        <v>46203</v>
      </c>
      <c r="D125" s="3" t="s">
        <v>91</v>
      </c>
      <c r="E125" s="3" t="s">
        <v>134</v>
      </c>
      <c r="F125" s="3" t="s">
        <v>223</v>
      </c>
      <c r="G125" s="3" t="s">
        <v>224</v>
      </c>
      <c r="H125" s="3" t="s">
        <v>219</v>
      </c>
      <c r="I125" s="3" t="s">
        <v>437</v>
      </c>
      <c r="J125" s="3" t="s">
        <v>438</v>
      </c>
      <c r="K125" s="3" t="s">
        <v>192</v>
      </c>
      <c r="L125" s="3" t="s">
        <v>101</v>
      </c>
      <c r="M125" s="3" t="s">
        <v>104</v>
      </c>
      <c r="N125" s="3" t="s">
        <v>439</v>
      </c>
      <c r="O125" s="3" t="s">
        <v>106</v>
      </c>
      <c r="P125" s="3">
        <v>0</v>
      </c>
      <c r="Q125" s="10">
        <v>6090.57</v>
      </c>
      <c r="R125" s="3" t="s">
        <v>124</v>
      </c>
      <c r="S125" s="3" t="s">
        <v>125</v>
      </c>
      <c r="T125" s="3" t="s">
        <v>125</v>
      </c>
      <c r="U125" s="3" t="s">
        <v>124</v>
      </c>
      <c r="V125" s="3" t="s">
        <v>421</v>
      </c>
      <c r="W125" s="3" t="s">
        <v>421</v>
      </c>
      <c r="X125" s="3" t="s">
        <v>439</v>
      </c>
      <c r="Y125" s="4">
        <v>45769</v>
      </c>
      <c r="Z125" s="4">
        <v>46137</v>
      </c>
      <c r="AA125" s="3">
        <v>118</v>
      </c>
      <c r="AB125" s="6">
        <v>6090.57</v>
      </c>
      <c r="AC125" s="3">
        <v>0</v>
      </c>
      <c r="AD125" s="4">
        <v>46140</v>
      </c>
      <c r="AE125" s="19"/>
      <c r="AF125" s="3">
        <v>118</v>
      </c>
      <c r="AG125" s="7" t="s">
        <v>127</v>
      </c>
      <c r="AH125" s="3" t="s">
        <v>119</v>
      </c>
      <c r="AI125" s="4">
        <v>46204</v>
      </c>
      <c r="AJ125" s="8" t="s">
        <v>806</v>
      </c>
    </row>
    <row r="126" spans="1:36" x14ac:dyDescent="0.25">
      <c r="A126" s="3">
        <v>2026</v>
      </c>
      <c r="B126" s="4">
        <v>46113</v>
      </c>
      <c r="C126" s="4">
        <v>46203</v>
      </c>
      <c r="D126" s="3" t="s">
        <v>91</v>
      </c>
      <c r="E126" s="3" t="s">
        <v>134</v>
      </c>
      <c r="F126" s="3" t="s">
        <v>223</v>
      </c>
      <c r="G126" s="3" t="s">
        <v>224</v>
      </c>
      <c r="H126" s="3" t="s">
        <v>219</v>
      </c>
      <c r="I126" s="3" t="s">
        <v>378</v>
      </c>
      <c r="J126" s="3" t="s">
        <v>379</v>
      </c>
      <c r="K126" s="3"/>
      <c r="L126" s="3" t="s">
        <v>101</v>
      </c>
      <c r="M126" s="3" t="s">
        <v>104</v>
      </c>
      <c r="N126" s="3" t="s">
        <v>440</v>
      </c>
      <c r="O126" s="3" t="s">
        <v>106</v>
      </c>
      <c r="P126">
        <v>0</v>
      </c>
      <c r="Q126" s="10">
        <v>3704.5</v>
      </c>
      <c r="R126" s="3" t="s">
        <v>124</v>
      </c>
      <c r="S126" s="3" t="s">
        <v>125</v>
      </c>
      <c r="T126" s="3" t="s">
        <v>125</v>
      </c>
      <c r="U126" s="3" t="s">
        <v>124</v>
      </c>
      <c r="V126" s="3" t="s">
        <v>124</v>
      </c>
      <c r="W126" s="3" t="s">
        <v>441</v>
      </c>
      <c r="X126" s="3" t="s">
        <v>440</v>
      </c>
      <c r="Y126" s="11">
        <v>46149</v>
      </c>
      <c r="Z126" s="11">
        <v>46151</v>
      </c>
      <c r="AA126" s="3">
        <v>119</v>
      </c>
      <c r="AB126" s="6">
        <v>3704.5</v>
      </c>
      <c r="AC126" s="3">
        <v>0</v>
      </c>
      <c r="AD126" s="11">
        <v>46153</v>
      </c>
      <c r="AE126" s="19"/>
      <c r="AF126" s="3">
        <v>119</v>
      </c>
      <c r="AG126" s="7" t="s">
        <v>127</v>
      </c>
      <c r="AH126" s="3" t="s">
        <v>119</v>
      </c>
      <c r="AI126" s="4">
        <v>46204</v>
      </c>
      <c r="AJ126" s="8" t="s">
        <v>806</v>
      </c>
    </row>
    <row r="127" spans="1:36" x14ac:dyDescent="0.25">
      <c r="A127" s="3">
        <v>2026</v>
      </c>
      <c r="B127" s="4">
        <v>46113</v>
      </c>
      <c r="C127" s="4">
        <v>46203</v>
      </c>
      <c r="D127" s="3" t="s">
        <v>91</v>
      </c>
      <c r="E127" s="3" t="s">
        <v>209</v>
      </c>
      <c r="F127" s="3" t="s">
        <v>277</v>
      </c>
      <c r="G127" s="3" t="s">
        <v>278</v>
      </c>
      <c r="H127" s="3" t="s">
        <v>279</v>
      </c>
      <c r="I127" s="3" t="s">
        <v>442</v>
      </c>
      <c r="J127" s="3" t="s">
        <v>121</v>
      </c>
      <c r="K127" s="3" t="s">
        <v>443</v>
      </c>
      <c r="L127" s="3" t="s">
        <v>101</v>
      </c>
      <c r="M127" s="3" t="s">
        <v>104</v>
      </c>
      <c r="N127" s="3" t="s">
        <v>282</v>
      </c>
      <c r="O127" s="3" t="s">
        <v>106</v>
      </c>
      <c r="P127">
        <v>0</v>
      </c>
      <c r="Q127" s="10">
        <v>382.8</v>
      </c>
      <c r="R127" s="3" t="s">
        <v>124</v>
      </c>
      <c r="S127" s="3" t="s">
        <v>125</v>
      </c>
      <c r="T127" s="3" t="s">
        <v>125</v>
      </c>
      <c r="U127" s="3" t="s">
        <v>124</v>
      </c>
      <c r="V127" s="3" t="s">
        <v>125</v>
      </c>
      <c r="W127" s="3" t="s">
        <v>171</v>
      </c>
      <c r="X127" s="3" t="s">
        <v>282</v>
      </c>
      <c r="Y127" s="11">
        <v>46108</v>
      </c>
      <c r="Z127" s="11">
        <v>46108</v>
      </c>
      <c r="AA127" s="3">
        <v>120</v>
      </c>
      <c r="AB127" s="6">
        <v>382.8</v>
      </c>
      <c r="AC127" s="3">
        <v>0</v>
      </c>
      <c r="AD127" s="11">
        <v>46118</v>
      </c>
      <c r="AE127" s="17" t="str">
        <f>HYPERLINK("https://ieeg-my.sharepoint.com/:b:/g/personal/transparencia_ieeg_org_mx/IQByx7pHOyuhQr1AmlUmhbgxAVArssD__8qfdKbp5aZIKbw?e=YptuYW")</f>
        <v>https://ieeg-my.sharepoint.com/:b:/g/personal/transparencia_ieeg_org_mx/IQByx7pHOyuhQr1AmlUmhbgxAVArssD__8qfdKbp5aZIKbw?e=YptuYW</v>
      </c>
      <c r="AF127" s="3">
        <v>120</v>
      </c>
      <c r="AG127" s="7" t="s">
        <v>127</v>
      </c>
      <c r="AH127" s="3" t="s">
        <v>119</v>
      </c>
      <c r="AI127" s="4">
        <v>46204</v>
      </c>
      <c r="AJ127" s="8" t="s">
        <v>809</v>
      </c>
    </row>
    <row r="128" spans="1:36" x14ac:dyDescent="0.25">
      <c r="A128" s="3">
        <v>2026</v>
      </c>
      <c r="B128" s="4">
        <v>46113</v>
      </c>
      <c r="C128" s="4">
        <v>46203</v>
      </c>
      <c r="D128" s="3" t="s">
        <v>91</v>
      </c>
      <c r="E128" s="3" t="s">
        <v>209</v>
      </c>
      <c r="F128" s="3" t="s">
        <v>277</v>
      </c>
      <c r="G128" s="3" t="s">
        <v>278</v>
      </c>
      <c r="H128" s="3" t="s">
        <v>279</v>
      </c>
      <c r="I128" s="3" t="s">
        <v>444</v>
      </c>
      <c r="J128" s="3" t="s">
        <v>121</v>
      </c>
      <c r="K128" s="3" t="s">
        <v>443</v>
      </c>
      <c r="L128" s="3" t="s">
        <v>101</v>
      </c>
      <c r="M128" s="3" t="s">
        <v>104</v>
      </c>
      <c r="N128" s="3" t="s">
        <v>282</v>
      </c>
      <c r="O128" s="3" t="s">
        <v>106</v>
      </c>
      <c r="P128">
        <v>1</v>
      </c>
      <c r="Q128" s="10">
        <v>739</v>
      </c>
      <c r="R128" s="3" t="s">
        <v>124</v>
      </c>
      <c r="S128" s="3" t="s">
        <v>125</v>
      </c>
      <c r="T128" s="3" t="s">
        <v>125</v>
      </c>
      <c r="U128" s="3" t="s">
        <v>124</v>
      </c>
      <c r="V128" s="3" t="s">
        <v>125</v>
      </c>
      <c r="W128" s="3" t="s">
        <v>133</v>
      </c>
      <c r="X128" s="3" t="s">
        <v>282</v>
      </c>
      <c r="Y128" s="11">
        <v>46107</v>
      </c>
      <c r="Z128" s="11">
        <v>46107</v>
      </c>
      <c r="AA128" s="3">
        <v>121</v>
      </c>
      <c r="AB128" s="6">
        <v>739</v>
      </c>
      <c r="AC128" s="3">
        <v>0</v>
      </c>
      <c r="AD128" s="11">
        <v>46118</v>
      </c>
      <c r="AE128" s="17" t="str">
        <f>HYPERLINK("https://ieeg-my.sharepoint.com/:b:/g/personal/transparencia_ieeg_org_mx/IQCI4C6xat3gSoJmv-CJyXdBAX8khbTxmNbPdS2NK1HsA3U?e=BOQjjP")</f>
        <v>https://ieeg-my.sharepoint.com/:b:/g/personal/transparencia_ieeg_org_mx/IQCI4C6xat3gSoJmv-CJyXdBAX8khbTxmNbPdS2NK1HsA3U?e=BOQjjP</v>
      </c>
      <c r="AF128" s="3">
        <v>121</v>
      </c>
      <c r="AG128" s="7" t="s">
        <v>127</v>
      </c>
      <c r="AH128" s="3" t="s">
        <v>119</v>
      </c>
      <c r="AI128" s="4">
        <v>46204</v>
      </c>
      <c r="AJ128" s="8" t="s">
        <v>806</v>
      </c>
    </row>
    <row r="129" spans="1:36" x14ac:dyDescent="0.25">
      <c r="A129" s="3">
        <v>2026</v>
      </c>
      <c r="B129" s="4">
        <v>46113</v>
      </c>
      <c r="C129" s="4">
        <v>46203</v>
      </c>
      <c r="D129" s="3" t="s">
        <v>91</v>
      </c>
      <c r="E129" s="3" t="s">
        <v>117</v>
      </c>
      <c r="F129" s="3" t="s">
        <v>328</v>
      </c>
      <c r="G129" s="3" t="s">
        <v>129</v>
      </c>
      <c r="H129" s="3" t="s">
        <v>119</v>
      </c>
      <c r="I129" s="3" t="s">
        <v>329</v>
      </c>
      <c r="J129" s="3" t="s">
        <v>330</v>
      </c>
      <c r="K129" s="3" t="s">
        <v>331</v>
      </c>
      <c r="L129" s="3" t="s">
        <v>101</v>
      </c>
      <c r="M129" s="3" t="s">
        <v>104</v>
      </c>
      <c r="N129" s="3" t="s">
        <v>445</v>
      </c>
      <c r="O129" s="3" t="s">
        <v>106</v>
      </c>
      <c r="P129" s="9">
        <v>1</v>
      </c>
      <c r="Q129" s="6">
        <v>724</v>
      </c>
      <c r="R129" s="3" t="s">
        <v>124</v>
      </c>
      <c r="S129" s="3" t="s">
        <v>125</v>
      </c>
      <c r="T129" s="3" t="s">
        <v>125</v>
      </c>
      <c r="U129" s="3" t="s">
        <v>124</v>
      </c>
      <c r="V129" s="3" t="s">
        <v>125</v>
      </c>
      <c r="W129" s="3" t="s">
        <v>126</v>
      </c>
      <c r="X129" s="3" t="s">
        <v>445</v>
      </c>
      <c r="Y129" s="11">
        <v>46100</v>
      </c>
      <c r="Z129" s="11">
        <v>46101</v>
      </c>
      <c r="AA129" s="3">
        <v>122</v>
      </c>
      <c r="AB129" s="6">
        <v>724</v>
      </c>
      <c r="AC129" s="3">
        <v>0</v>
      </c>
      <c r="AD129" s="11">
        <v>46118</v>
      </c>
      <c r="AE129" s="17" t="str">
        <f>HYPERLINK("https://ieeg-my.sharepoint.com/:b:/g/personal/transparencia_ieeg_org_mx/IQDm27jaA5AmQaD5r-X_zMouAXWrDgQBBWkdx3vPcgnAlyc?e=hluD3M")</f>
        <v>https://ieeg-my.sharepoint.com/:b:/g/personal/transparencia_ieeg_org_mx/IQDm27jaA5AmQaD5r-X_zMouAXWrDgQBBWkdx3vPcgnAlyc?e=hluD3M</v>
      </c>
      <c r="AF129" s="3">
        <v>122</v>
      </c>
      <c r="AG129" s="7" t="s">
        <v>127</v>
      </c>
      <c r="AH129" s="3" t="s">
        <v>119</v>
      </c>
      <c r="AI129" s="4">
        <v>46204</v>
      </c>
      <c r="AJ129" s="8" t="s">
        <v>806</v>
      </c>
    </row>
    <row r="130" spans="1:36" x14ac:dyDescent="0.25">
      <c r="A130" s="3">
        <v>2026</v>
      </c>
      <c r="B130" s="4">
        <v>46113</v>
      </c>
      <c r="C130" s="4">
        <v>46203</v>
      </c>
      <c r="D130" s="3" t="s">
        <v>91</v>
      </c>
      <c r="E130" s="3" t="s">
        <v>117</v>
      </c>
      <c r="F130" s="3" t="s">
        <v>328</v>
      </c>
      <c r="G130" s="3" t="s">
        <v>129</v>
      </c>
      <c r="H130" s="3" t="s">
        <v>119</v>
      </c>
      <c r="I130" s="3" t="s">
        <v>329</v>
      </c>
      <c r="J130" s="3" t="s">
        <v>330</v>
      </c>
      <c r="K130" s="3" t="s">
        <v>331</v>
      </c>
      <c r="L130" s="3" t="s">
        <v>101</v>
      </c>
      <c r="M130" s="3" t="s">
        <v>104</v>
      </c>
      <c r="N130" s="3" t="s">
        <v>446</v>
      </c>
      <c r="O130" s="3" t="s">
        <v>106</v>
      </c>
      <c r="P130">
        <v>0</v>
      </c>
      <c r="Q130" s="10">
        <v>508</v>
      </c>
      <c r="R130" s="3" t="s">
        <v>124</v>
      </c>
      <c r="S130" s="3" t="s">
        <v>125</v>
      </c>
      <c r="T130" s="3" t="s">
        <v>125</v>
      </c>
      <c r="U130" s="3" t="s">
        <v>124</v>
      </c>
      <c r="V130" s="3" t="s">
        <v>125</v>
      </c>
      <c r="W130" s="3" t="s">
        <v>126</v>
      </c>
      <c r="X130" s="3" t="s">
        <v>446</v>
      </c>
      <c r="Y130" s="11">
        <v>46100</v>
      </c>
      <c r="Z130" s="11">
        <v>46101</v>
      </c>
      <c r="AA130" s="3">
        <v>123</v>
      </c>
      <c r="AB130" s="6">
        <v>508</v>
      </c>
      <c r="AC130" s="3">
        <v>0</v>
      </c>
      <c r="AD130" s="11">
        <v>46118</v>
      </c>
      <c r="AE130" s="19"/>
      <c r="AF130" s="3">
        <v>123</v>
      </c>
      <c r="AG130" s="7" t="s">
        <v>127</v>
      </c>
      <c r="AH130" s="3" t="s">
        <v>119</v>
      </c>
      <c r="AI130" s="4">
        <v>46204</v>
      </c>
      <c r="AJ130" s="8" t="s">
        <v>806</v>
      </c>
    </row>
    <row r="131" spans="1:36" x14ac:dyDescent="0.25">
      <c r="A131" s="3">
        <v>2026</v>
      </c>
      <c r="B131" s="4">
        <v>46113</v>
      </c>
      <c r="C131" s="4">
        <v>46203</v>
      </c>
      <c r="D131" s="3" t="s">
        <v>91</v>
      </c>
      <c r="E131" s="3" t="s">
        <v>117</v>
      </c>
      <c r="F131" s="3" t="s">
        <v>118</v>
      </c>
      <c r="G131" s="3" t="s">
        <v>118</v>
      </c>
      <c r="H131" s="3" t="s">
        <v>119</v>
      </c>
      <c r="I131" s="3" t="s">
        <v>154</v>
      </c>
      <c r="J131" s="3" t="s">
        <v>155</v>
      </c>
      <c r="K131" s="3" t="s">
        <v>156</v>
      </c>
      <c r="L131" s="3" t="s">
        <v>101</v>
      </c>
      <c r="M131" s="3" t="s">
        <v>104</v>
      </c>
      <c r="N131" s="3" t="s">
        <v>447</v>
      </c>
      <c r="O131" s="3" t="s">
        <v>106</v>
      </c>
      <c r="P131">
        <v>0</v>
      </c>
      <c r="Q131" s="10">
        <v>1068.01</v>
      </c>
      <c r="R131" s="3" t="s">
        <v>124</v>
      </c>
      <c r="S131" s="3" t="s">
        <v>125</v>
      </c>
      <c r="T131" s="3" t="s">
        <v>125</v>
      </c>
      <c r="U131" s="3" t="s">
        <v>124</v>
      </c>
      <c r="V131" s="3" t="s">
        <v>125</v>
      </c>
      <c r="W131" s="3" t="s">
        <v>448</v>
      </c>
      <c r="X131" s="3" t="s">
        <v>447</v>
      </c>
      <c r="Y131" s="11">
        <v>46106</v>
      </c>
      <c r="Z131" s="11">
        <v>46106</v>
      </c>
      <c r="AA131" s="3">
        <v>124</v>
      </c>
      <c r="AB131" s="6">
        <v>1068.01</v>
      </c>
      <c r="AC131" s="3">
        <v>0</v>
      </c>
      <c r="AD131" s="11">
        <v>46119</v>
      </c>
      <c r="AE131" s="19"/>
      <c r="AF131" s="3">
        <v>124</v>
      </c>
      <c r="AG131" s="7" t="s">
        <v>127</v>
      </c>
      <c r="AH131" s="3" t="s">
        <v>119</v>
      </c>
      <c r="AI131" s="4">
        <v>46204</v>
      </c>
      <c r="AJ131" s="8" t="s">
        <v>806</v>
      </c>
    </row>
    <row r="132" spans="1:36" x14ac:dyDescent="0.25">
      <c r="A132" s="3">
        <v>2026</v>
      </c>
      <c r="B132" s="4">
        <v>46113</v>
      </c>
      <c r="C132" s="4">
        <v>46203</v>
      </c>
      <c r="D132" s="3" t="s">
        <v>91</v>
      </c>
      <c r="E132" s="3" t="s">
        <v>209</v>
      </c>
      <c r="F132" s="3" t="s">
        <v>277</v>
      </c>
      <c r="G132" s="3" t="s">
        <v>278</v>
      </c>
      <c r="H132" s="3" t="s">
        <v>279</v>
      </c>
      <c r="I132" s="3" t="s">
        <v>280</v>
      </c>
      <c r="J132" s="3" t="s">
        <v>236</v>
      </c>
      <c r="K132" s="3" t="s">
        <v>281</v>
      </c>
      <c r="L132" s="3" t="s">
        <v>101</v>
      </c>
      <c r="M132" s="3" t="s">
        <v>104</v>
      </c>
      <c r="N132" s="3" t="s">
        <v>282</v>
      </c>
      <c r="O132" s="3" t="s">
        <v>106</v>
      </c>
      <c r="P132">
        <v>1</v>
      </c>
      <c r="Q132" s="10">
        <v>731.5</v>
      </c>
      <c r="R132" s="3" t="s">
        <v>124</v>
      </c>
      <c r="S132" s="3" t="s">
        <v>125</v>
      </c>
      <c r="T132" s="3" t="s">
        <v>125</v>
      </c>
      <c r="U132" s="3" t="s">
        <v>124</v>
      </c>
      <c r="V132" s="3" t="s">
        <v>125</v>
      </c>
      <c r="W132" s="3" t="s">
        <v>307</v>
      </c>
      <c r="X132" s="3" t="s">
        <v>282</v>
      </c>
      <c r="Y132" s="11">
        <v>46107</v>
      </c>
      <c r="Z132" s="11">
        <v>46107</v>
      </c>
      <c r="AA132" s="3">
        <v>125</v>
      </c>
      <c r="AB132" s="6">
        <v>731.5</v>
      </c>
      <c r="AC132" s="3">
        <v>0</v>
      </c>
      <c r="AD132" s="11">
        <v>46120</v>
      </c>
      <c r="AE132" s="17" t="str">
        <f>HYPERLINK("https://ieeg-my.sharepoint.com/:b:/g/personal/transparencia_ieeg_org_mx/IQAU1YU6ysLSSJwUcI0hZGCtAe6f24etbHw2lWdZuAXIsuo?e=hcOlio")</f>
        <v>https://ieeg-my.sharepoint.com/:b:/g/personal/transparencia_ieeg_org_mx/IQAU1YU6ysLSSJwUcI0hZGCtAe6f24etbHw2lWdZuAXIsuo?e=hcOlio</v>
      </c>
      <c r="AF132" s="3">
        <v>125</v>
      </c>
      <c r="AG132" s="7" t="s">
        <v>127</v>
      </c>
      <c r="AH132" s="3" t="s">
        <v>119</v>
      </c>
      <c r="AI132" s="4">
        <v>46204</v>
      </c>
      <c r="AJ132" s="8" t="s">
        <v>806</v>
      </c>
    </row>
    <row r="133" spans="1:36" x14ac:dyDescent="0.25">
      <c r="A133" s="3">
        <v>2026</v>
      </c>
      <c r="B133" s="4">
        <v>46113</v>
      </c>
      <c r="C133" s="4">
        <v>46203</v>
      </c>
      <c r="D133" s="3" t="s">
        <v>91</v>
      </c>
      <c r="E133" s="3" t="s">
        <v>134</v>
      </c>
      <c r="F133" s="3" t="s">
        <v>449</v>
      </c>
      <c r="G133" s="3" t="s">
        <v>450</v>
      </c>
      <c r="H133" s="3" t="s">
        <v>425</v>
      </c>
      <c r="I133" s="3" t="s">
        <v>451</v>
      </c>
      <c r="J133" s="3" t="s">
        <v>177</v>
      </c>
      <c r="K133" s="3" t="s">
        <v>267</v>
      </c>
      <c r="L133" t="s">
        <v>102</v>
      </c>
      <c r="M133" s="3" t="s">
        <v>104</v>
      </c>
      <c r="N133" s="3" t="s">
        <v>452</v>
      </c>
      <c r="O133" s="3" t="s">
        <v>106</v>
      </c>
      <c r="P133">
        <v>0</v>
      </c>
      <c r="Q133" s="10">
        <v>662.4</v>
      </c>
      <c r="R133" s="3" t="s">
        <v>124</v>
      </c>
      <c r="S133" s="3" t="s">
        <v>125</v>
      </c>
      <c r="T133" s="3" t="s">
        <v>125</v>
      </c>
      <c r="U133" s="3" t="s">
        <v>124</v>
      </c>
      <c r="V133" s="3" t="s">
        <v>453</v>
      </c>
      <c r="W133" s="3" t="s">
        <v>448</v>
      </c>
      <c r="X133" s="3" t="s">
        <v>452</v>
      </c>
      <c r="Y133" s="11">
        <v>46106</v>
      </c>
      <c r="Z133" s="11">
        <v>46107</v>
      </c>
      <c r="AA133" s="3">
        <v>126</v>
      </c>
      <c r="AB133" s="6">
        <v>662.4</v>
      </c>
      <c r="AC133" s="3">
        <v>0</v>
      </c>
      <c r="AD133" s="11">
        <v>46120</v>
      </c>
      <c r="AE133" s="17" t="str">
        <f>HYPERLINK("https://ieeg-my.sharepoint.com/:b:/g/personal/transparencia_ieeg_org_mx/IQAU1YU6ysLSSJwUcI0hZGCtAe6f24etbHw2lWdZuAXIsuo?e=hcOlio")</f>
        <v>https://ieeg-my.sharepoint.com/:b:/g/personal/transparencia_ieeg_org_mx/IQAU1YU6ysLSSJwUcI0hZGCtAe6f24etbHw2lWdZuAXIsuo?e=hcOlio</v>
      </c>
      <c r="AF133" s="3">
        <v>126</v>
      </c>
      <c r="AG133" s="7" t="s">
        <v>127</v>
      </c>
      <c r="AH133" s="3" t="s">
        <v>119</v>
      </c>
      <c r="AI133" s="4">
        <v>46204</v>
      </c>
      <c r="AJ133" s="8" t="s">
        <v>806</v>
      </c>
    </row>
    <row r="134" spans="1:36" x14ac:dyDescent="0.25">
      <c r="A134" s="3">
        <v>2026</v>
      </c>
      <c r="B134" s="4">
        <v>46113</v>
      </c>
      <c r="C134" s="4">
        <v>46203</v>
      </c>
      <c r="D134" s="3" t="s">
        <v>91</v>
      </c>
      <c r="E134" s="3" t="s">
        <v>209</v>
      </c>
      <c r="F134" s="3" t="s">
        <v>424</v>
      </c>
      <c r="G134" s="3" t="s">
        <v>211</v>
      </c>
      <c r="H134" s="3" t="s">
        <v>425</v>
      </c>
      <c r="I134" s="3" t="s">
        <v>426</v>
      </c>
      <c r="J134" s="3" t="s">
        <v>427</v>
      </c>
      <c r="K134" s="3" t="s">
        <v>428</v>
      </c>
      <c r="L134" t="s">
        <v>102</v>
      </c>
      <c r="M134" s="3" t="s">
        <v>104</v>
      </c>
      <c r="N134" s="3" t="s">
        <v>452</v>
      </c>
      <c r="O134" s="3" t="s">
        <v>106</v>
      </c>
      <c r="P134">
        <v>0</v>
      </c>
      <c r="Q134" s="10">
        <v>832</v>
      </c>
      <c r="R134" s="3" t="s">
        <v>124</v>
      </c>
      <c r="S134" s="3" t="s">
        <v>125</v>
      </c>
      <c r="T134" s="3" t="s">
        <v>125</v>
      </c>
      <c r="U134" s="3" t="s">
        <v>124</v>
      </c>
      <c r="V134" s="3" t="s">
        <v>453</v>
      </c>
      <c r="W134" s="3" t="s">
        <v>448</v>
      </c>
      <c r="X134" s="3" t="s">
        <v>452</v>
      </c>
      <c r="Y134" s="11">
        <v>46106</v>
      </c>
      <c r="Z134" s="11">
        <v>46107</v>
      </c>
      <c r="AA134" s="3">
        <v>127</v>
      </c>
      <c r="AB134" s="6">
        <v>832</v>
      </c>
      <c r="AC134" s="3">
        <v>0</v>
      </c>
      <c r="AD134" s="11">
        <v>46120</v>
      </c>
      <c r="AE134" s="17" t="str">
        <f>HYPERLINK("https://ieeg-my.sharepoint.com/:b:/g/personal/transparencia_ieeg_org_mx/IQC2NhSO8DHzRLELL7qA22hIAaJzpEmFVLJIINpO69qslno?e=bg4cb0")</f>
        <v>https://ieeg-my.sharepoint.com/:b:/g/personal/transparencia_ieeg_org_mx/IQC2NhSO8DHzRLELL7qA22hIAaJzpEmFVLJIINpO69qslno?e=bg4cb0</v>
      </c>
      <c r="AF134" s="3">
        <v>127</v>
      </c>
      <c r="AG134" s="7" t="s">
        <v>127</v>
      </c>
      <c r="AH134" s="3" t="s">
        <v>119</v>
      </c>
      <c r="AI134" s="4">
        <v>46204</v>
      </c>
      <c r="AJ134" s="8" t="s">
        <v>806</v>
      </c>
    </row>
    <row r="135" spans="1:36" x14ac:dyDescent="0.25">
      <c r="A135" s="3">
        <v>2026</v>
      </c>
      <c r="B135" s="4">
        <v>46113</v>
      </c>
      <c r="C135" s="4">
        <v>46203</v>
      </c>
      <c r="D135" s="3" t="s">
        <v>91</v>
      </c>
      <c r="E135" s="3" t="s">
        <v>117</v>
      </c>
      <c r="F135" s="3" t="s">
        <v>198</v>
      </c>
      <c r="G135" s="3" t="s">
        <v>198</v>
      </c>
      <c r="H135" s="3" t="s">
        <v>425</v>
      </c>
      <c r="I135" s="3" t="s">
        <v>454</v>
      </c>
      <c r="J135" s="3" t="s">
        <v>455</v>
      </c>
      <c r="K135" s="3" t="s">
        <v>372</v>
      </c>
      <c r="L135" t="s">
        <v>102</v>
      </c>
      <c r="M135" s="3" t="s">
        <v>104</v>
      </c>
      <c r="N135" s="3" t="s">
        <v>452</v>
      </c>
      <c r="O135" s="3" t="s">
        <v>106</v>
      </c>
      <c r="P135" s="3">
        <v>0</v>
      </c>
      <c r="Q135" s="6">
        <v>641.5</v>
      </c>
      <c r="R135" s="3" t="s">
        <v>124</v>
      </c>
      <c r="S135" s="3" t="s">
        <v>125</v>
      </c>
      <c r="T135" s="3" t="s">
        <v>125</v>
      </c>
      <c r="U135" s="3" t="s">
        <v>124</v>
      </c>
      <c r="V135" s="3" t="s">
        <v>453</v>
      </c>
      <c r="W135" s="3" t="s">
        <v>448</v>
      </c>
      <c r="X135" s="3" t="s">
        <v>452</v>
      </c>
      <c r="Y135" s="4">
        <v>46106</v>
      </c>
      <c r="Z135" s="4">
        <v>46107</v>
      </c>
      <c r="AA135" s="3">
        <v>128</v>
      </c>
      <c r="AB135" s="6">
        <v>641.5</v>
      </c>
      <c r="AC135" s="3">
        <v>0</v>
      </c>
      <c r="AD135" s="4">
        <v>46120</v>
      </c>
      <c r="AE135" s="17" t="str">
        <f>HYPERLINK("https://ieeg-my.sharepoint.com/:b:/g/personal/transparencia_ieeg_org_mx/IQC2NhSO8DHzRLELL7qA22hIAaJzpEmFVLJIINpO69qslno?e=bg4cb0")</f>
        <v>https://ieeg-my.sharepoint.com/:b:/g/personal/transparencia_ieeg_org_mx/IQC2NhSO8DHzRLELL7qA22hIAaJzpEmFVLJIINpO69qslno?e=bg4cb0</v>
      </c>
      <c r="AF135" s="3">
        <v>128</v>
      </c>
      <c r="AG135" s="12" t="s">
        <v>127</v>
      </c>
      <c r="AH135" s="3" t="s">
        <v>119</v>
      </c>
      <c r="AI135" s="4">
        <v>46204</v>
      </c>
      <c r="AJ135" s="8" t="s">
        <v>806</v>
      </c>
    </row>
    <row r="136" spans="1:36" x14ac:dyDescent="0.25">
      <c r="A136" s="3">
        <v>2026</v>
      </c>
      <c r="B136" s="4">
        <v>46113</v>
      </c>
      <c r="C136" s="4">
        <v>46203</v>
      </c>
      <c r="D136" s="3" t="s">
        <v>91</v>
      </c>
      <c r="E136" s="3" t="s">
        <v>134</v>
      </c>
      <c r="F136" s="3" t="s">
        <v>456</v>
      </c>
      <c r="G136" s="3" t="s">
        <v>245</v>
      </c>
      <c r="H136" s="3" t="s">
        <v>457</v>
      </c>
      <c r="I136" s="3" t="s">
        <v>458</v>
      </c>
      <c r="J136" s="3" t="s">
        <v>459</v>
      </c>
      <c r="K136" s="3" t="s">
        <v>460</v>
      </c>
      <c r="L136" t="s">
        <v>102</v>
      </c>
      <c r="M136" s="3" t="s">
        <v>104</v>
      </c>
      <c r="N136" s="3" t="s">
        <v>461</v>
      </c>
      <c r="O136" s="3" t="s">
        <v>106</v>
      </c>
      <c r="P136" s="3">
        <v>0</v>
      </c>
      <c r="Q136" s="6">
        <v>267</v>
      </c>
      <c r="R136" s="3" t="s">
        <v>124</v>
      </c>
      <c r="S136" s="3" t="s">
        <v>125</v>
      </c>
      <c r="T136" s="3" t="s">
        <v>125</v>
      </c>
      <c r="U136" s="3" t="s">
        <v>124</v>
      </c>
      <c r="V136" s="3" t="s">
        <v>462</v>
      </c>
      <c r="W136" s="3" t="s">
        <v>462</v>
      </c>
      <c r="X136" s="3" t="s">
        <v>461</v>
      </c>
      <c r="Y136" s="4">
        <v>46129</v>
      </c>
      <c r="Z136" s="4">
        <v>46129</v>
      </c>
      <c r="AA136" s="3">
        <v>129</v>
      </c>
      <c r="AB136" s="6">
        <v>267</v>
      </c>
      <c r="AC136" s="3">
        <v>0</v>
      </c>
      <c r="AD136" s="4">
        <v>46133</v>
      </c>
      <c r="AE136" s="17" t="str">
        <f>HYPERLINK("https://ieeg-my.sharepoint.com/:b:/g/personal/transparencia_ieeg_org_mx/IQCOZZ0vNqO7Q58PDb2hgXTSAfu1gOoJBJPd6qhnhJG5oW0?e=wPDj1y")</f>
        <v>https://ieeg-my.sharepoint.com/:b:/g/personal/transparencia_ieeg_org_mx/IQCOZZ0vNqO7Q58PDb2hgXTSAfu1gOoJBJPd6qhnhJG5oW0?e=wPDj1y</v>
      </c>
      <c r="AF136" s="3">
        <v>129</v>
      </c>
      <c r="AG136" s="12" t="s">
        <v>127</v>
      </c>
      <c r="AH136" s="3" t="s">
        <v>119</v>
      </c>
      <c r="AI136" s="4">
        <v>46204</v>
      </c>
      <c r="AJ136" s="8" t="s">
        <v>806</v>
      </c>
    </row>
    <row r="137" spans="1:36" x14ac:dyDescent="0.25">
      <c r="A137" s="3">
        <v>2026</v>
      </c>
      <c r="B137" s="4">
        <v>46113</v>
      </c>
      <c r="C137" s="4">
        <v>46203</v>
      </c>
      <c r="D137" s="3" t="s">
        <v>91</v>
      </c>
      <c r="E137" s="3" t="s">
        <v>134</v>
      </c>
      <c r="F137" s="3" t="s">
        <v>118</v>
      </c>
      <c r="G137" s="3" t="s">
        <v>118</v>
      </c>
      <c r="H137" s="3" t="s">
        <v>219</v>
      </c>
      <c r="I137" s="3" t="s">
        <v>463</v>
      </c>
      <c r="J137" s="3" t="s">
        <v>464</v>
      </c>
      <c r="K137" s="3" t="s">
        <v>281</v>
      </c>
      <c r="L137" s="3" t="s">
        <v>101</v>
      </c>
      <c r="M137" s="3" t="s">
        <v>104</v>
      </c>
      <c r="N137" s="3" t="s">
        <v>465</v>
      </c>
      <c r="O137" s="3" t="s">
        <v>106</v>
      </c>
      <c r="P137">
        <v>0</v>
      </c>
      <c r="Q137" s="10">
        <v>460</v>
      </c>
      <c r="R137" s="3" t="s">
        <v>124</v>
      </c>
      <c r="S137" s="3" t="s">
        <v>125</v>
      </c>
      <c r="T137" s="3" t="s">
        <v>125</v>
      </c>
      <c r="U137" s="3" t="s">
        <v>124</v>
      </c>
      <c r="V137" s="3" t="s">
        <v>462</v>
      </c>
      <c r="W137" s="3" t="s">
        <v>462</v>
      </c>
      <c r="X137" s="3" t="s">
        <v>465</v>
      </c>
      <c r="Y137" s="11">
        <v>46129</v>
      </c>
      <c r="Z137" s="11">
        <v>46129</v>
      </c>
      <c r="AA137" s="3">
        <v>130</v>
      </c>
      <c r="AB137" s="6">
        <v>460</v>
      </c>
      <c r="AC137" s="3">
        <v>0</v>
      </c>
      <c r="AD137" s="11">
        <v>46134</v>
      </c>
      <c r="AE137" s="17" t="str">
        <f>HYPERLINK("https://ieeg-my.sharepoint.com/:b:/g/personal/transparencia_ieeg_org_mx/IQBGhV2NgQBFTql5Z0aBA_oWAW8MBQDJGTDvrKPaIi52_Cc?e=Ie9P6L")</f>
        <v>https://ieeg-my.sharepoint.com/:b:/g/personal/transparencia_ieeg_org_mx/IQBGhV2NgQBFTql5Z0aBA_oWAW8MBQDJGTDvrKPaIi52_Cc?e=Ie9P6L</v>
      </c>
      <c r="AF137" s="3">
        <v>130</v>
      </c>
      <c r="AG137" s="7" t="s">
        <v>127</v>
      </c>
      <c r="AH137" s="3" t="s">
        <v>119</v>
      </c>
      <c r="AI137" s="4">
        <v>46204</v>
      </c>
      <c r="AJ137" s="8" t="s">
        <v>806</v>
      </c>
    </row>
    <row r="138" spans="1:36" x14ac:dyDescent="0.25">
      <c r="A138" s="3">
        <v>2026</v>
      </c>
      <c r="B138" s="4">
        <v>46113</v>
      </c>
      <c r="C138" s="4">
        <v>46203</v>
      </c>
      <c r="D138" s="3" t="s">
        <v>91</v>
      </c>
      <c r="E138" s="3" t="s">
        <v>209</v>
      </c>
      <c r="F138" s="3" t="s">
        <v>466</v>
      </c>
      <c r="G138" s="3" t="s">
        <v>278</v>
      </c>
      <c r="H138" s="3" t="s">
        <v>135</v>
      </c>
      <c r="I138" s="3" t="s">
        <v>467</v>
      </c>
      <c r="J138" s="3" t="s">
        <v>468</v>
      </c>
      <c r="K138" s="3" t="s">
        <v>469</v>
      </c>
      <c r="L138" s="3" t="s">
        <v>101</v>
      </c>
      <c r="M138" s="3" t="s">
        <v>104</v>
      </c>
      <c r="N138" s="3" t="s">
        <v>470</v>
      </c>
      <c r="O138" s="3" t="s">
        <v>106</v>
      </c>
      <c r="P138" s="5">
        <v>3</v>
      </c>
      <c r="Q138" s="6">
        <v>1355</v>
      </c>
      <c r="R138" s="3" t="s">
        <v>124</v>
      </c>
      <c r="S138" s="3" t="s">
        <v>125</v>
      </c>
      <c r="T138" s="3" t="s">
        <v>125</v>
      </c>
      <c r="U138" s="3" t="s">
        <v>124</v>
      </c>
      <c r="V138" s="3" t="s">
        <v>125</v>
      </c>
      <c r="W138" s="3" t="s">
        <v>358</v>
      </c>
      <c r="X138" s="3" t="s">
        <v>470</v>
      </c>
      <c r="Y138" s="4">
        <v>46128</v>
      </c>
      <c r="Z138" s="4">
        <v>46128</v>
      </c>
      <c r="AA138" s="3">
        <v>131</v>
      </c>
      <c r="AB138" s="6">
        <v>1355</v>
      </c>
      <c r="AC138" s="3">
        <v>0</v>
      </c>
      <c r="AD138" s="4">
        <v>46134</v>
      </c>
      <c r="AE138" s="17" t="str">
        <f>HYPERLINK("https://ieeg-my.sharepoint.com/:b:/g/personal/transparencia_ieeg_org_mx/IQBGhV2NgQBFTql5Z0aBA_oWAW8MBQDJGTDvrKPaIi52_Cc?e=Ie9P6L")</f>
        <v>https://ieeg-my.sharepoint.com/:b:/g/personal/transparencia_ieeg_org_mx/IQBGhV2NgQBFTql5Z0aBA_oWAW8MBQDJGTDvrKPaIi52_Cc?e=Ie9P6L</v>
      </c>
      <c r="AF138" s="3">
        <v>131</v>
      </c>
      <c r="AG138" s="7" t="s">
        <v>127</v>
      </c>
      <c r="AH138" s="3" t="s">
        <v>119</v>
      </c>
      <c r="AI138" s="4">
        <v>46204</v>
      </c>
      <c r="AJ138" s="8" t="s">
        <v>806</v>
      </c>
    </row>
    <row r="139" spans="1:36" x14ac:dyDescent="0.25">
      <c r="A139" s="3">
        <v>2026</v>
      </c>
      <c r="B139" s="4">
        <v>46113</v>
      </c>
      <c r="C139" s="4">
        <v>46203</v>
      </c>
      <c r="D139" s="3" t="s">
        <v>91</v>
      </c>
      <c r="E139" s="3" t="s">
        <v>209</v>
      </c>
      <c r="F139" s="3" t="s">
        <v>424</v>
      </c>
      <c r="G139" s="3" t="s">
        <v>211</v>
      </c>
      <c r="H139" s="3" t="s">
        <v>425</v>
      </c>
      <c r="I139" s="3" t="s">
        <v>426</v>
      </c>
      <c r="J139" s="3" t="s">
        <v>427</v>
      </c>
      <c r="K139" s="3" t="s">
        <v>428</v>
      </c>
      <c r="L139" t="s">
        <v>102</v>
      </c>
      <c r="M139" s="3" t="s">
        <v>104</v>
      </c>
      <c r="N139" s="3" t="s">
        <v>471</v>
      </c>
      <c r="O139" s="3" t="s">
        <v>106</v>
      </c>
      <c r="P139">
        <v>4</v>
      </c>
      <c r="Q139" s="10">
        <v>1049.8</v>
      </c>
      <c r="R139" s="3" t="s">
        <v>124</v>
      </c>
      <c r="S139" s="3" t="s">
        <v>125</v>
      </c>
      <c r="T139" s="3" t="s">
        <v>125</v>
      </c>
      <c r="U139" s="3" t="s">
        <v>124</v>
      </c>
      <c r="V139" s="3" t="s">
        <v>125</v>
      </c>
      <c r="W139" s="3" t="s">
        <v>133</v>
      </c>
      <c r="X139" s="3" t="s">
        <v>471</v>
      </c>
      <c r="Y139" s="11">
        <v>46133</v>
      </c>
      <c r="Z139" s="11">
        <v>46133</v>
      </c>
      <c r="AA139" s="3">
        <v>132</v>
      </c>
      <c r="AB139" s="6">
        <v>1154.9000000000001</v>
      </c>
      <c r="AC139" s="3">
        <v>0</v>
      </c>
      <c r="AD139" s="11">
        <v>46140</v>
      </c>
      <c r="AE139" s="17" t="str">
        <f>HYPERLINK("https://ieeg-my.sharepoint.com/:b:/g/personal/transparencia_ieeg_org_mx/IQAXlPQ4buvmS5He9HWySxM3AaOIcp5iuFruqThoLkBcXPI?e=GrbgVp")</f>
        <v>https://ieeg-my.sharepoint.com/:b:/g/personal/transparencia_ieeg_org_mx/IQAXlPQ4buvmS5He9HWySxM3AaOIcp5iuFruqThoLkBcXPI?e=GrbgVp</v>
      </c>
      <c r="AF139" s="3">
        <v>132</v>
      </c>
      <c r="AG139" s="7" t="s">
        <v>127</v>
      </c>
      <c r="AH139" s="3" t="s">
        <v>119</v>
      </c>
      <c r="AI139" s="4">
        <v>46204</v>
      </c>
      <c r="AJ139" s="8" t="s">
        <v>806</v>
      </c>
    </row>
    <row r="140" spans="1:36" x14ac:dyDescent="0.25">
      <c r="A140" s="3">
        <v>2026</v>
      </c>
      <c r="B140" s="4">
        <v>46113</v>
      </c>
      <c r="C140" s="4">
        <v>46203</v>
      </c>
      <c r="D140" s="3" t="s">
        <v>91</v>
      </c>
      <c r="E140" s="3" t="s">
        <v>134</v>
      </c>
      <c r="F140" s="3" t="s">
        <v>244</v>
      </c>
      <c r="G140" s="3" t="s">
        <v>245</v>
      </c>
      <c r="H140" s="3" t="s">
        <v>219</v>
      </c>
      <c r="I140" s="3" t="s">
        <v>418</v>
      </c>
      <c r="J140" s="3" t="s">
        <v>122</v>
      </c>
      <c r="K140" s="3" t="s">
        <v>419</v>
      </c>
      <c r="L140" t="s">
        <v>102</v>
      </c>
      <c r="M140" s="3" t="s">
        <v>104</v>
      </c>
      <c r="N140" s="3" t="s">
        <v>472</v>
      </c>
      <c r="O140" s="3" t="s">
        <v>106</v>
      </c>
      <c r="P140">
        <v>0</v>
      </c>
      <c r="Q140" s="10">
        <v>1006.9</v>
      </c>
      <c r="R140" s="3" t="s">
        <v>124</v>
      </c>
      <c r="S140" s="3" t="s">
        <v>125</v>
      </c>
      <c r="T140" s="3" t="s">
        <v>125</v>
      </c>
      <c r="U140" s="3" t="s">
        <v>124</v>
      </c>
      <c r="V140" s="3" t="s">
        <v>421</v>
      </c>
      <c r="W140" s="3" t="s">
        <v>421</v>
      </c>
      <c r="X140" s="3" t="s">
        <v>472</v>
      </c>
      <c r="Y140" s="11">
        <v>46134</v>
      </c>
      <c r="Z140" s="11">
        <v>46136</v>
      </c>
      <c r="AA140" s="3">
        <v>133</v>
      </c>
      <c r="AB140" s="6">
        <v>1006.9</v>
      </c>
      <c r="AC140" s="3">
        <v>0</v>
      </c>
      <c r="AD140" s="11">
        <v>46142</v>
      </c>
      <c r="AE140" s="17" t="str">
        <f>HYPERLINK("https://ieeg-my.sharepoint.com/:b:/g/personal/transparencia_ieeg_org_mx/IQC_RGHEu_OTS6bGxAtnmuuAAaCVZnxb_fWPcdHFML0UBBY?e=YcA5vk")</f>
        <v>https://ieeg-my.sharepoint.com/:b:/g/personal/transparencia_ieeg_org_mx/IQC_RGHEu_OTS6bGxAtnmuuAAaCVZnxb_fWPcdHFML0UBBY?e=YcA5vk</v>
      </c>
      <c r="AF140" s="3">
        <v>133</v>
      </c>
      <c r="AG140" s="7" t="s">
        <v>127</v>
      </c>
      <c r="AH140" s="3" t="s">
        <v>119</v>
      </c>
      <c r="AI140" s="4">
        <v>46204</v>
      </c>
      <c r="AJ140" s="8" t="s">
        <v>806</v>
      </c>
    </row>
    <row r="141" spans="1:36" x14ac:dyDescent="0.25">
      <c r="A141" s="3">
        <v>2026</v>
      </c>
      <c r="B141" s="4">
        <v>46113</v>
      </c>
      <c r="C141" s="4">
        <v>46203</v>
      </c>
      <c r="D141" s="3" t="s">
        <v>91</v>
      </c>
      <c r="E141" s="3" t="s">
        <v>134</v>
      </c>
      <c r="F141" s="3" t="s">
        <v>244</v>
      </c>
      <c r="G141" s="3" t="s">
        <v>245</v>
      </c>
      <c r="H141" s="3" t="s">
        <v>219</v>
      </c>
      <c r="I141" s="3" t="s">
        <v>418</v>
      </c>
      <c r="J141" s="3" t="s">
        <v>122</v>
      </c>
      <c r="K141" s="3" t="s">
        <v>419</v>
      </c>
      <c r="L141" t="s">
        <v>102</v>
      </c>
      <c r="M141" s="3" t="s">
        <v>104</v>
      </c>
      <c r="N141" s="3" t="s">
        <v>472</v>
      </c>
      <c r="O141" s="3" t="s">
        <v>106</v>
      </c>
      <c r="P141">
        <v>0</v>
      </c>
      <c r="Q141" s="10">
        <v>447</v>
      </c>
      <c r="R141" s="3" t="s">
        <v>124</v>
      </c>
      <c r="S141" s="3" t="s">
        <v>125</v>
      </c>
      <c r="T141" s="3" t="s">
        <v>125</v>
      </c>
      <c r="U141" s="3" t="s">
        <v>124</v>
      </c>
      <c r="V141" s="3" t="s">
        <v>421</v>
      </c>
      <c r="W141" s="3" t="s">
        <v>421</v>
      </c>
      <c r="X141" s="3" t="s">
        <v>472</v>
      </c>
      <c r="Y141" s="11">
        <v>46134</v>
      </c>
      <c r="Z141" s="11">
        <v>46136</v>
      </c>
      <c r="AA141" s="3">
        <v>134</v>
      </c>
      <c r="AB141" s="6">
        <v>447</v>
      </c>
      <c r="AC141" s="3">
        <v>0</v>
      </c>
      <c r="AD141" s="11">
        <v>46142</v>
      </c>
      <c r="AE141" s="19"/>
      <c r="AF141" s="3">
        <v>134</v>
      </c>
      <c r="AG141" s="7" t="s">
        <v>127</v>
      </c>
      <c r="AH141" s="3" t="s">
        <v>119</v>
      </c>
      <c r="AI141" s="4">
        <v>46204</v>
      </c>
      <c r="AJ141" s="8" t="s">
        <v>806</v>
      </c>
    </row>
    <row r="142" spans="1:36" x14ac:dyDescent="0.25">
      <c r="A142" s="3">
        <v>2026</v>
      </c>
      <c r="B142" s="4">
        <v>46113</v>
      </c>
      <c r="C142" s="4">
        <v>46203</v>
      </c>
      <c r="D142" s="3" t="s">
        <v>91</v>
      </c>
      <c r="E142" s="3" t="s">
        <v>209</v>
      </c>
      <c r="F142" s="3" t="s">
        <v>408</v>
      </c>
      <c r="G142" s="3" t="s">
        <v>257</v>
      </c>
      <c r="H142" s="3" t="s">
        <v>473</v>
      </c>
      <c r="I142" s="3" t="s">
        <v>474</v>
      </c>
      <c r="J142" s="3" t="s">
        <v>475</v>
      </c>
      <c r="K142" s="3" t="s">
        <v>476</v>
      </c>
      <c r="L142" s="3" t="s">
        <v>101</v>
      </c>
      <c r="M142" s="3" t="s">
        <v>104</v>
      </c>
      <c r="N142" s="3" t="s">
        <v>477</v>
      </c>
      <c r="O142" s="3" t="s">
        <v>106</v>
      </c>
      <c r="P142">
        <v>0</v>
      </c>
      <c r="Q142" s="10">
        <v>15</v>
      </c>
      <c r="R142" s="3" t="s">
        <v>124</v>
      </c>
      <c r="S142" s="3" t="s">
        <v>125</v>
      </c>
      <c r="T142" s="3" t="s">
        <v>478</v>
      </c>
      <c r="U142" s="3" t="s">
        <v>124</v>
      </c>
      <c r="V142" s="3" t="s">
        <v>125</v>
      </c>
      <c r="W142" s="3" t="s">
        <v>479</v>
      </c>
      <c r="X142" s="3" t="s">
        <v>477</v>
      </c>
      <c r="Y142" s="11">
        <v>46142</v>
      </c>
      <c r="Z142" s="11">
        <v>46142</v>
      </c>
      <c r="AA142" s="3">
        <v>135</v>
      </c>
      <c r="AB142" s="6">
        <v>15</v>
      </c>
      <c r="AC142" s="3">
        <v>0</v>
      </c>
      <c r="AD142" s="11">
        <v>46142</v>
      </c>
      <c r="AE142" s="20"/>
      <c r="AF142" s="3">
        <v>135</v>
      </c>
      <c r="AG142" s="7" t="s">
        <v>127</v>
      </c>
      <c r="AH142" s="3" t="s">
        <v>119</v>
      </c>
      <c r="AI142" s="4">
        <v>46204</v>
      </c>
      <c r="AJ142" s="8" t="s">
        <v>806</v>
      </c>
    </row>
    <row r="143" spans="1:36" x14ac:dyDescent="0.25">
      <c r="A143" s="3">
        <v>2026</v>
      </c>
      <c r="B143" s="4">
        <v>46113</v>
      </c>
      <c r="C143" s="4">
        <v>46203</v>
      </c>
      <c r="D143" s="3" t="s">
        <v>91</v>
      </c>
      <c r="E143" s="3" t="s">
        <v>134</v>
      </c>
      <c r="F143" s="3" t="s">
        <v>244</v>
      </c>
      <c r="G143" s="3" t="s">
        <v>245</v>
      </c>
      <c r="H143" s="3" t="s">
        <v>219</v>
      </c>
      <c r="I143" s="3" t="s">
        <v>418</v>
      </c>
      <c r="J143" s="3" t="s">
        <v>122</v>
      </c>
      <c r="K143" s="3" t="s">
        <v>419</v>
      </c>
      <c r="L143" t="s">
        <v>102</v>
      </c>
      <c r="M143" s="3" t="s">
        <v>104</v>
      </c>
      <c r="N143" s="3" t="s">
        <v>480</v>
      </c>
      <c r="O143" s="3" t="s">
        <v>106</v>
      </c>
      <c r="P143">
        <v>0</v>
      </c>
      <c r="Q143" s="10">
        <v>6300</v>
      </c>
      <c r="R143" s="3" t="s">
        <v>124</v>
      </c>
      <c r="S143" s="3" t="s">
        <v>125</v>
      </c>
      <c r="T143" s="3" t="s">
        <v>125</v>
      </c>
      <c r="U143" s="3" t="s">
        <v>124</v>
      </c>
      <c r="V143" s="3" t="s">
        <v>481</v>
      </c>
      <c r="W143" s="3" t="s">
        <v>481</v>
      </c>
      <c r="X143" s="3" t="s">
        <v>480</v>
      </c>
      <c r="Y143" s="11">
        <v>46184</v>
      </c>
      <c r="Z143" s="11">
        <v>46185</v>
      </c>
      <c r="AA143" s="3">
        <v>136</v>
      </c>
      <c r="AB143" s="6">
        <v>6300</v>
      </c>
      <c r="AC143" s="3">
        <v>0</v>
      </c>
      <c r="AD143" s="11">
        <v>46142</v>
      </c>
      <c r="AE143" s="20"/>
      <c r="AF143" s="3">
        <v>136</v>
      </c>
      <c r="AG143" s="7" t="s">
        <v>127</v>
      </c>
      <c r="AH143" s="3" t="s">
        <v>119</v>
      </c>
      <c r="AI143" s="4">
        <v>46204</v>
      </c>
      <c r="AJ143" s="8" t="s">
        <v>806</v>
      </c>
    </row>
    <row r="144" spans="1:36" x14ac:dyDescent="0.25">
      <c r="A144" s="3">
        <v>2026</v>
      </c>
      <c r="B144" s="4">
        <v>46113</v>
      </c>
      <c r="C144" s="4">
        <v>46203</v>
      </c>
      <c r="D144" s="3" t="s">
        <v>91</v>
      </c>
      <c r="E144" s="3" t="s">
        <v>134</v>
      </c>
      <c r="F144" s="3" t="s">
        <v>223</v>
      </c>
      <c r="G144" s="3" t="s">
        <v>224</v>
      </c>
      <c r="H144" s="3" t="s">
        <v>219</v>
      </c>
      <c r="I144" s="3" t="s">
        <v>225</v>
      </c>
      <c r="J144" s="3" t="s">
        <v>226</v>
      </c>
      <c r="K144" s="3" t="s">
        <v>227</v>
      </c>
      <c r="L144" s="3" t="s">
        <v>101</v>
      </c>
      <c r="M144" s="3" t="s">
        <v>104</v>
      </c>
      <c r="N144" s="3" t="s">
        <v>482</v>
      </c>
      <c r="O144" s="3" t="s">
        <v>106</v>
      </c>
      <c r="P144">
        <v>2</v>
      </c>
      <c r="Q144" s="10">
        <v>130</v>
      </c>
      <c r="R144" s="6" t="s">
        <v>124</v>
      </c>
      <c r="S144" s="3" t="s">
        <v>125</v>
      </c>
      <c r="T144" s="3" t="s">
        <v>125</v>
      </c>
      <c r="U144" s="3" t="s">
        <v>124</v>
      </c>
      <c r="V144" s="3" t="s">
        <v>125</v>
      </c>
      <c r="W144" s="3" t="s">
        <v>483</v>
      </c>
      <c r="X144" s="3" t="s">
        <v>482</v>
      </c>
      <c r="Y144" s="11">
        <v>46139</v>
      </c>
      <c r="Z144" s="11">
        <v>46139</v>
      </c>
      <c r="AA144" s="3">
        <v>137</v>
      </c>
      <c r="AB144" s="6">
        <v>130</v>
      </c>
      <c r="AC144" s="3">
        <v>0</v>
      </c>
      <c r="AD144" s="11">
        <v>46141</v>
      </c>
      <c r="AE144" s="17" t="str">
        <f>HYPERLINK("https://ieeg-my.sharepoint.com/:b:/g/personal/transparencia_ieeg_org_mx/IQCEuHfvMX0MQ4Mfnt2S3wFiAclStEUHxRIVP5O2X4ZQxEI?e=cMe9Ej")</f>
        <v>https://ieeg-my.sharepoint.com/:b:/g/personal/transparencia_ieeg_org_mx/IQCEuHfvMX0MQ4Mfnt2S3wFiAclStEUHxRIVP5O2X4ZQxEI?e=cMe9Ej</v>
      </c>
      <c r="AF144" s="3">
        <v>137</v>
      </c>
      <c r="AG144" s="7" t="s">
        <v>127</v>
      </c>
      <c r="AH144" s="3" t="s">
        <v>119</v>
      </c>
      <c r="AI144" s="4">
        <v>46204</v>
      </c>
      <c r="AJ144" s="8" t="s">
        <v>806</v>
      </c>
    </row>
    <row r="145" spans="1:36" x14ac:dyDescent="0.25">
      <c r="A145" s="3">
        <v>2026</v>
      </c>
      <c r="B145" s="4">
        <v>46113</v>
      </c>
      <c r="C145" s="4">
        <v>46203</v>
      </c>
      <c r="D145" s="3" t="s">
        <v>91</v>
      </c>
      <c r="E145" s="3" t="s">
        <v>134</v>
      </c>
      <c r="F145" s="3" t="s">
        <v>223</v>
      </c>
      <c r="G145" s="3" t="s">
        <v>224</v>
      </c>
      <c r="H145" s="3" t="s">
        <v>219</v>
      </c>
      <c r="I145" s="3" t="s">
        <v>225</v>
      </c>
      <c r="J145" s="3" t="s">
        <v>226</v>
      </c>
      <c r="K145" s="3" t="s">
        <v>227</v>
      </c>
      <c r="L145" s="3" t="s">
        <v>101</v>
      </c>
      <c r="M145" s="3" t="s">
        <v>104</v>
      </c>
      <c r="N145" s="3" t="s">
        <v>482</v>
      </c>
      <c r="O145" s="3" t="s">
        <v>106</v>
      </c>
      <c r="P145">
        <v>2</v>
      </c>
      <c r="Q145" s="10">
        <v>775</v>
      </c>
      <c r="R145" s="6" t="s">
        <v>124</v>
      </c>
      <c r="S145" s="3" t="s">
        <v>125</v>
      </c>
      <c r="T145" s="3" t="s">
        <v>125</v>
      </c>
      <c r="U145" s="3" t="s">
        <v>124</v>
      </c>
      <c r="V145" s="3" t="s">
        <v>125</v>
      </c>
      <c r="W145" s="3" t="s">
        <v>483</v>
      </c>
      <c r="X145" s="3" t="s">
        <v>482</v>
      </c>
      <c r="Y145" s="11">
        <v>46139</v>
      </c>
      <c r="Z145" s="11">
        <v>46139</v>
      </c>
      <c r="AA145" s="3">
        <v>138</v>
      </c>
      <c r="AB145" s="6">
        <v>775</v>
      </c>
      <c r="AC145" s="3">
        <v>0</v>
      </c>
      <c r="AD145" s="11">
        <v>46141</v>
      </c>
      <c r="AE145" s="20"/>
      <c r="AF145" s="3">
        <v>138</v>
      </c>
      <c r="AG145" s="7" t="s">
        <v>127</v>
      </c>
      <c r="AH145" s="3" t="s">
        <v>119</v>
      </c>
      <c r="AI145" s="4">
        <v>46204</v>
      </c>
      <c r="AJ145" s="8" t="s">
        <v>806</v>
      </c>
    </row>
    <row r="146" spans="1:36" x14ac:dyDescent="0.25">
      <c r="A146" s="3">
        <v>2026</v>
      </c>
      <c r="B146" s="4">
        <v>46113</v>
      </c>
      <c r="C146" s="4">
        <v>46203</v>
      </c>
      <c r="D146" s="3" t="s">
        <v>91</v>
      </c>
      <c r="E146" s="3" t="s">
        <v>134</v>
      </c>
      <c r="F146" s="3" t="s">
        <v>223</v>
      </c>
      <c r="G146" s="3" t="s">
        <v>224</v>
      </c>
      <c r="H146" s="3" t="s">
        <v>219</v>
      </c>
      <c r="I146" s="3" t="s">
        <v>378</v>
      </c>
      <c r="J146" s="3" t="s">
        <v>379</v>
      </c>
      <c r="K146" s="3"/>
      <c r="L146" s="3" t="s">
        <v>101</v>
      </c>
      <c r="M146" s="3" t="s">
        <v>104</v>
      </c>
      <c r="N146" s="3" t="s">
        <v>484</v>
      </c>
      <c r="O146" s="3" t="s">
        <v>106</v>
      </c>
      <c r="P146">
        <v>0</v>
      </c>
      <c r="Q146" s="10">
        <v>9604.2999999999993</v>
      </c>
      <c r="R146" s="3" t="s">
        <v>124</v>
      </c>
      <c r="S146" s="3" t="s">
        <v>125</v>
      </c>
      <c r="T146" s="3" t="s">
        <v>125</v>
      </c>
      <c r="U146" s="3" t="s">
        <v>124</v>
      </c>
      <c r="V146" s="3" t="s">
        <v>421</v>
      </c>
      <c r="W146" s="3" t="s">
        <v>421</v>
      </c>
      <c r="X146" s="3" t="s">
        <v>484</v>
      </c>
      <c r="Y146" s="11">
        <v>46134</v>
      </c>
      <c r="Z146" s="11">
        <v>46138</v>
      </c>
      <c r="AA146" s="3">
        <v>139</v>
      </c>
      <c r="AB146" s="6">
        <v>9604.2999999999993</v>
      </c>
      <c r="AC146" s="3">
        <v>0</v>
      </c>
      <c r="AD146" s="11">
        <v>46142</v>
      </c>
      <c r="AE146" s="17" t="str">
        <f>HYPERLINK("https://ieeg-my.sharepoint.com/:b:/g/personal/transparencia_ieeg_org_mx/IQCvfGuD04JKSaue7Ydnv_UfASA8cMkoKx3q7BlnT7SsD1I?e=JvcSwn")</f>
        <v>https://ieeg-my.sharepoint.com/:b:/g/personal/transparencia_ieeg_org_mx/IQCvfGuD04JKSaue7Ydnv_UfASA8cMkoKx3q7BlnT7SsD1I?e=JvcSwn</v>
      </c>
      <c r="AF146" s="3">
        <v>139</v>
      </c>
      <c r="AG146" s="7" t="s">
        <v>127</v>
      </c>
      <c r="AH146" s="3" t="s">
        <v>119</v>
      </c>
      <c r="AI146" s="4">
        <v>46204</v>
      </c>
      <c r="AJ146" s="8" t="s">
        <v>810</v>
      </c>
    </row>
    <row r="147" spans="1:36" x14ac:dyDescent="0.25">
      <c r="A147" s="3">
        <v>2026</v>
      </c>
      <c r="B147" s="4">
        <v>46113</v>
      </c>
      <c r="C147" s="4">
        <v>46203</v>
      </c>
      <c r="D147" s="3" t="s">
        <v>91</v>
      </c>
      <c r="E147" s="3" t="s">
        <v>134</v>
      </c>
      <c r="F147" s="3" t="s">
        <v>223</v>
      </c>
      <c r="G147" s="3" t="s">
        <v>224</v>
      </c>
      <c r="H147" s="3" t="s">
        <v>219</v>
      </c>
      <c r="I147" s="3" t="s">
        <v>378</v>
      </c>
      <c r="J147" s="3" t="s">
        <v>379</v>
      </c>
      <c r="K147" s="3"/>
      <c r="L147" s="3" t="s">
        <v>101</v>
      </c>
      <c r="M147" s="3" t="s">
        <v>104</v>
      </c>
      <c r="N147" s="3" t="s">
        <v>484</v>
      </c>
      <c r="O147" s="3" t="s">
        <v>106</v>
      </c>
      <c r="P147">
        <v>0</v>
      </c>
      <c r="Q147" s="10">
        <v>47.36</v>
      </c>
      <c r="R147" s="3" t="s">
        <v>124</v>
      </c>
      <c r="S147" s="3" t="s">
        <v>125</v>
      </c>
      <c r="T147" s="3" t="s">
        <v>125</v>
      </c>
      <c r="U147" s="3" t="s">
        <v>124</v>
      </c>
      <c r="V147" s="3" t="s">
        <v>421</v>
      </c>
      <c r="W147" s="3" t="s">
        <v>421</v>
      </c>
      <c r="X147" s="3" t="s">
        <v>484</v>
      </c>
      <c r="Y147" s="11">
        <v>46134</v>
      </c>
      <c r="Z147" s="11">
        <v>46138</v>
      </c>
      <c r="AA147" s="3">
        <v>140</v>
      </c>
      <c r="AB147" s="6">
        <v>47.36</v>
      </c>
      <c r="AC147" s="3">
        <v>0</v>
      </c>
      <c r="AD147" s="11">
        <v>46142</v>
      </c>
      <c r="AE147" s="20"/>
      <c r="AF147" s="3">
        <v>140</v>
      </c>
      <c r="AG147" s="7" t="s">
        <v>127</v>
      </c>
      <c r="AH147" s="3" t="s">
        <v>119</v>
      </c>
      <c r="AI147" s="4">
        <v>46204</v>
      </c>
      <c r="AJ147" s="8" t="s">
        <v>806</v>
      </c>
    </row>
    <row r="148" spans="1:36" x14ac:dyDescent="0.25">
      <c r="A148" s="3">
        <v>2026</v>
      </c>
      <c r="B148" s="4">
        <v>46113</v>
      </c>
      <c r="C148" s="4">
        <v>46203</v>
      </c>
      <c r="D148" s="3" t="s">
        <v>91</v>
      </c>
      <c r="E148" s="3" t="s">
        <v>209</v>
      </c>
      <c r="F148" s="3" t="s">
        <v>210</v>
      </c>
      <c r="G148" s="3" t="s">
        <v>211</v>
      </c>
      <c r="H148" s="3" t="s">
        <v>212</v>
      </c>
      <c r="I148" s="3" t="s">
        <v>213</v>
      </c>
      <c r="J148" s="3" t="s">
        <v>214</v>
      </c>
      <c r="K148" s="3" t="s">
        <v>215</v>
      </c>
      <c r="L148" t="s">
        <v>102</v>
      </c>
      <c r="M148" s="3" t="s">
        <v>104</v>
      </c>
      <c r="N148" s="3" t="s">
        <v>216</v>
      </c>
      <c r="O148" s="3" t="s">
        <v>106</v>
      </c>
      <c r="P148">
        <v>1</v>
      </c>
      <c r="Q148" s="10">
        <v>435</v>
      </c>
      <c r="R148" s="3" t="s">
        <v>124</v>
      </c>
      <c r="S148" s="3" t="s">
        <v>125</v>
      </c>
      <c r="T148" s="3" t="s">
        <v>125</v>
      </c>
      <c r="U148" s="3" t="s">
        <v>124</v>
      </c>
      <c r="V148" s="3" t="s">
        <v>125</v>
      </c>
      <c r="W148" s="3" t="s">
        <v>171</v>
      </c>
      <c r="X148" s="3" t="s">
        <v>216</v>
      </c>
      <c r="Y148" s="11">
        <v>46126</v>
      </c>
      <c r="Z148" s="11">
        <v>46126</v>
      </c>
      <c r="AA148" s="3">
        <v>141</v>
      </c>
      <c r="AB148" s="6">
        <v>435</v>
      </c>
      <c r="AC148" s="3">
        <v>0</v>
      </c>
      <c r="AD148" s="11">
        <v>46142</v>
      </c>
      <c r="AE148" s="17" t="str">
        <f>HYPERLINK("https://ieeg-my.sharepoint.com/:b:/g/personal/transparencia_ieeg_org_mx/IQB1OkttFI5TRoz_NwaNk6qSAeMDRsPguI_8zu1FRqufZ1U?e=FsdPGd")</f>
        <v>https://ieeg-my.sharepoint.com/:b:/g/personal/transparencia_ieeg_org_mx/IQB1OkttFI5TRoz_NwaNk6qSAeMDRsPguI_8zu1FRqufZ1U?e=FsdPGd</v>
      </c>
      <c r="AF148" s="3">
        <v>141</v>
      </c>
      <c r="AG148" s="7" t="s">
        <v>127</v>
      </c>
      <c r="AH148" s="3" t="s">
        <v>119</v>
      </c>
      <c r="AI148" s="4">
        <v>46204</v>
      </c>
      <c r="AJ148" s="8" t="s">
        <v>806</v>
      </c>
    </row>
    <row r="149" spans="1:36" x14ac:dyDescent="0.25">
      <c r="A149" s="3">
        <v>2026</v>
      </c>
      <c r="B149" s="4">
        <v>46113</v>
      </c>
      <c r="C149" s="4">
        <v>46203</v>
      </c>
      <c r="D149" s="3" t="s">
        <v>91</v>
      </c>
      <c r="E149" s="3" t="s">
        <v>209</v>
      </c>
      <c r="F149" s="3" t="s">
        <v>239</v>
      </c>
      <c r="G149" s="3" t="s">
        <v>136</v>
      </c>
      <c r="H149" s="3" t="s">
        <v>485</v>
      </c>
      <c r="I149" s="3" t="s">
        <v>486</v>
      </c>
      <c r="J149" s="3" t="s">
        <v>122</v>
      </c>
      <c r="K149" s="3" t="s">
        <v>487</v>
      </c>
      <c r="L149" t="s">
        <v>102</v>
      </c>
      <c r="M149" s="3" t="s">
        <v>104</v>
      </c>
      <c r="N149" s="3" t="s">
        <v>488</v>
      </c>
      <c r="O149" s="3" t="s">
        <v>106</v>
      </c>
      <c r="P149">
        <v>0</v>
      </c>
      <c r="Q149" s="10">
        <v>20</v>
      </c>
      <c r="R149" s="3" t="s">
        <v>124</v>
      </c>
      <c r="S149" s="3" t="s">
        <v>125</v>
      </c>
      <c r="T149" s="3" t="s">
        <v>171</v>
      </c>
      <c r="U149" s="3" t="s">
        <v>124</v>
      </c>
      <c r="V149" s="3" t="s">
        <v>125</v>
      </c>
      <c r="W149" s="3" t="s">
        <v>171</v>
      </c>
      <c r="X149" s="3" t="s">
        <v>488</v>
      </c>
      <c r="Y149" s="11">
        <v>46120</v>
      </c>
      <c r="Z149" s="11">
        <v>46120</v>
      </c>
      <c r="AA149" s="3">
        <v>142</v>
      </c>
      <c r="AB149" s="6">
        <v>20</v>
      </c>
      <c r="AC149" s="3">
        <v>0</v>
      </c>
      <c r="AD149" s="11">
        <v>46146</v>
      </c>
      <c r="AE149" s="19"/>
      <c r="AF149" s="3">
        <v>142</v>
      </c>
      <c r="AG149" s="7" t="s">
        <v>127</v>
      </c>
      <c r="AH149" s="3" t="s">
        <v>119</v>
      </c>
      <c r="AI149" s="4">
        <v>46204</v>
      </c>
      <c r="AJ149" s="8" t="s">
        <v>806</v>
      </c>
    </row>
    <row r="150" spans="1:36" x14ac:dyDescent="0.25">
      <c r="A150" s="3">
        <v>2026</v>
      </c>
      <c r="B150" s="4">
        <v>46113</v>
      </c>
      <c r="C150" s="4">
        <v>46203</v>
      </c>
      <c r="D150" s="3" t="s">
        <v>91</v>
      </c>
      <c r="E150" s="3" t="s">
        <v>209</v>
      </c>
      <c r="F150" s="3" t="s">
        <v>249</v>
      </c>
      <c r="G150" s="3" t="s">
        <v>250</v>
      </c>
      <c r="H150" s="3" t="s">
        <v>359</v>
      </c>
      <c r="I150" s="3" t="s">
        <v>360</v>
      </c>
      <c r="J150" s="3" t="s">
        <v>139</v>
      </c>
      <c r="K150" s="3" t="s">
        <v>122</v>
      </c>
      <c r="L150" t="s">
        <v>102</v>
      </c>
      <c r="M150" s="3" t="s">
        <v>104</v>
      </c>
      <c r="N150" s="3" t="s">
        <v>489</v>
      </c>
      <c r="O150" s="3" t="s">
        <v>106</v>
      </c>
      <c r="P150">
        <v>0</v>
      </c>
      <c r="Q150" s="10">
        <v>721</v>
      </c>
      <c r="R150" s="3" t="s">
        <v>124</v>
      </c>
      <c r="S150" s="3" t="s">
        <v>125</v>
      </c>
      <c r="T150" s="3" t="s">
        <v>283</v>
      </c>
      <c r="U150" s="3" t="s">
        <v>124</v>
      </c>
      <c r="V150" s="3" t="s">
        <v>125</v>
      </c>
      <c r="W150" s="3" t="s">
        <v>490</v>
      </c>
      <c r="X150" s="3" t="s">
        <v>489</v>
      </c>
      <c r="Y150" s="11">
        <v>46126</v>
      </c>
      <c r="Z150" s="11">
        <v>46128</v>
      </c>
      <c r="AA150" s="3">
        <v>143</v>
      </c>
      <c r="AB150" s="6">
        <v>721</v>
      </c>
      <c r="AC150" s="3">
        <v>0</v>
      </c>
      <c r="AD150" s="11">
        <v>46146</v>
      </c>
      <c r="AE150" s="19"/>
      <c r="AF150" s="3">
        <v>143</v>
      </c>
      <c r="AG150" s="7" t="s">
        <v>127</v>
      </c>
      <c r="AH150" s="3" t="s">
        <v>119</v>
      </c>
      <c r="AI150" s="4">
        <v>46204</v>
      </c>
      <c r="AJ150" s="8" t="s">
        <v>806</v>
      </c>
    </row>
    <row r="151" spans="1:36" x14ac:dyDescent="0.25">
      <c r="A151" s="3">
        <v>2026</v>
      </c>
      <c r="B151" s="4">
        <v>46113</v>
      </c>
      <c r="C151" s="4">
        <v>46203</v>
      </c>
      <c r="D151" s="3" t="s">
        <v>91</v>
      </c>
      <c r="E151" s="3" t="s">
        <v>134</v>
      </c>
      <c r="F151" s="3" t="s">
        <v>292</v>
      </c>
      <c r="G151" s="3" t="s">
        <v>273</v>
      </c>
      <c r="H151" s="3" t="s">
        <v>359</v>
      </c>
      <c r="I151" s="3" t="s">
        <v>361</v>
      </c>
      <c r="J151" s="3" t="s">
        <v>362</v>
      </c>
      <c r="K151" s="3" t="s">
        <v>363</v>
      </c>
      <c r="L151" t="s">
        <v>102</v>
      </c>
      <c r="M151" s="3" t="s">
        <v>104</v>
      </c>
      <c r="N151" s="3" t="s">
        <v>491</v>
      </c>
      <c r="O151" s="3" t="s">
        <v>106</v>
      </c>
      <c r="P151">
        <v>1</v>
      </c>
      <c r="Q151" s="10">
        <v>494.5</v>
      </c>
      <c r="R151" s="3" t="s">
        <v>124</v>
      </c>
      <c r="S151" s="3" t="s">
        <v>125</v>
      </c>
      <c r="T151" s="3" t="s">
        <v>283</v>
      </c>
      <c r="U151" s="3" t="s">
        <v>124</v>
      </c>
      <c r="V151" s="3" t="s">
        <v>125</v>
      </c>
      <c r="W151" s="3" t="s">
        <v>125</v>
      </c>
      <c r="X151" s="3" t="s">
        <v>491</v>
      </c>
      <c r="Y151" s="11">
        <v>46126</v>
      </c>
      <c r="Z151" s="11">
        <v>46126</v>
      </c>
      <c r="AA151" s="3">
        <v>144</v>
      </c>
      <c r="AB151" s="6">
        <v>466</v>
      </c>
      <c r="AC151" s="3">
        <v>0</v>
      </c>
      <c r="AD151" s="11">
        <v>46146</v>
      </c>
      <c r="AE151" s="17" t="str">
        <f>HYPERLINK("https://ieeg-my.sharepoint.com/:b:/g/personal/transparencia_ieeg_org_mx/IQAdXYP6dlpoT6NjWQWdVilFAfU47_gUz2nn8LvCJfXVKAM?e=cyRuGc")</f>
        <v>https://ieeg-my.sharepoint.com/:b:/g/personal/transparencia_ieeg_org_mx/IQAdXYP6dlpoT6NjWQWdVilFAfU47_gUz2nn8LvCJfXVKAM?e=cyRuGc</v>
      </c>
      <c r="AF151" s="3">
        <v>144</v>
      </c>
      <c r="AG151" s="7" t="s">
        <v>127</v>
      </c>
      <c r="AH151" s="3" t="s">
        <v>119</v>
      </c>
      <c r="AI151" s="4">
        <v>46204</v>
      </c>
      <c r="AJ151" s="8" t="s">
        <v>806</v>
      </c>
    </row>
    <row r="152" spans="1:36" x14ac:dyDescent="0.25">
      <c r="A152" s="3">
        <v>2026</v>
      </c>
      <c r="B152" s="4">
        <v>46113</v>
      </c>
      <c r="C152" s="4">
        <v>46203</v>
      </c>
      <c r="D152" s="3" t="s">
        <v>91</v>
      </c>
      <c r="E152" s="3" t="s">
        <v>134</v>
      </c>
      <c r="F152" s="3" t="s">
        <v>223</v>
      </c>
      <c r="G152" s="3" t="s">
        <v>224</v>
      </c>
      <c r="H152" s="3" t="s">
        <v>219</v>
      </c>
      <c r="I152" s="3" t="s">
        <v>225</v>
      </c>
      <c r="J152" s="3" t="s">
        <v>226</v>
      </c>
      <c r="K152" s="3" t="s">
        <v>227</v>
      </c>
      <c r="L152" s="3" t="s">
        <v>101</v>
      </c>
      <c r="M152" s="3" t="s">
        <v>104</v>
      </c>
      <c r="N152" s="3" t="s">
        <v>492</v>
      </c>
      <c r="O152" s="3" t="s">
        <v>106</v>
      </c>
      <c r="P152">
        <v>2</v>
      </c>
      <c r="Q152" s="10">
        <v>76</v>
      </c>
      <c r="R152" s="3" t="s">
        <v>124</v>
      </c>
      <c r="S152" s="3" t="s">
        <v>125</v>
      </c>
      <c r="T152" s="3" t="s">
        <v>125</v>
      </c>
      <c r="U152" s="3" t="s">
        <v>124</v>
      </c>
      <c r="V152" s="3" t="s">
        <v>125</v>
      </c>
      <c r="W152" s="3" t="s">
        <v>133</v>
      </c>
      <c r="X152" s="3" t="s">
        <v>492</v>
      </c>
      <c r="Y152" s="11">
        <v>46140</v>
      </c>
      <c r="Z152" s="11">
        <v>46140</v>
      </c>
      <c r="AA152" s="3">
        <v>145</v>
      </c>
      <c r="AB152" s="6">
        <v>76</v>
      </c>
      <c r="AC152" s="3">
        <v>0</v>
      </c>
      <c r="AD152" s="11">
        <v>46146</v>
      </c>
      <c r="AE152" s="19"/>
      <c r="AF152" s="3">
        <v>145</v>
      </c>
      <c r="AG152" s="7" t="s">
        <v>127</v>
      </c>
      <c r="AH152" s="3" t="s">
        <v>119</v>
      </c>
      <c r="AI152" s="4">
        <v>46204</v>
      </c>
      <c r="AJ152" s="8" t="s">
        <v>806</v>
      </c>
    </row>
    <row r="153" spans="1:36" x14ac:dyDescent="0.25">
      <c r="A153" s="3">
        <v>2026</v>
      </c>
      <c r="B153" s="4">
        <v>46113</v>
      </c>
      <c r="C153" s="4">
        <v>46203</v>
      </c>
      <c r="D153" s="3" t="s">
        <v>91</v>
      </c>
      <c r="E153" s="3" t="s">
        <v>134</v>
      </c>
      <c r="F153" s="3" t="s">
        <v>223</v>
      </c>
      <c r="G153" s="3" t="s">
        <v>224</v>
      </c>
      <c r="H153" s="3" t="s">
        <v>219</v>
      </c>
      <c r="I153" s="3" t="s">
        <v>225</v>
      </c>
      <c r="J153" s="3" t="s">
        <v>226</v>
      </c>
      <c r="K153" s="3" t="s">
        <v>227</v>
      </c>
      <c r="L153" s="3" t="s">
        <v>101</v>
      </c>
      <c r="M153" s="3" t="s">
        <v>104</v>
      </c>
      <c r="N153" s="3" t="s">
        <v>493</v>
      </c>
      <c r="O153" s="3" t="s">
        <v>106</v>
      </c>
      <c r="P153">
        <v>2</v>
      </c>
      <c r="Q153" s="10">
        <v>225</v>
      </c>
      <c r="R153" s="3" t="s">
        <v>124</v>
      </c>
      <c r="S153" s="3" t="s">
        <v>125</v>
      </c>
      <c r="T153" s="3" t="s">
        <v>125</v>
      </c>
      <c r="U153" s="3" t="s">
        <v>124</v>
      </c>
      <c r="V153" s="3" t="s">
        <v>125</v>
      </c>
      <c r="W153" s="3" t="s">
        <v>133</v>
      </c>
      <c r="X153" s="3" t="s">
        <v>493</v>
      </c>
      <c r="Y153" s="11">
        <v>46140</v>
      </c>
      <c r="Z153" s="11">
        <v>46140</v>
      </c>
      <c r="AA153" s="3">
        <v>146</v>
      </c>
      <c r="AB153" s="6">
        <v>225</v>
      </c>
      <c r="AC153" s="3">
        <v>0</v>
      </c>
      <c r="AD153" s="11">
        <v>46146</v>
      </c>
      <c r="AE153" s="17" t="str">
        <f>HYPERLINK("https://ieeg-my.sharepoint.com/:b:/g/personal/transparencia_ieeg_org_mx/IQDGB7A8lflLRYfw-6fJHWh6ARraUE5DyXO8fgxaQXVM7Vg?e=v4HX4I")</f>
        <v>https://ieeg-my.sharepoint.com/:b:/g/personal/transparencia_ieeg_org_mx/IQDGB7A8lflLRYfw-6fJHWh6ARraUE5DyXO8fgxaQXVM7Vg?e=v4HX4I</v>
      </c>
      <c r="AF153" s="3">
        <v>146</v>
      </c>
      <c r="AG153" s="7" t="s">
        <v>127</v>
      </c>
      <c r="AH153" s="3" t="s">
        <v>119</v>
      </c>
      <c r="AI153" s="4">
        <v>46204</v>
      </c>
      <c r="AJ153" s="8" t="s">
        <v>806</v>
      </c>
    </row>
    <row r="154" spans="1:36" x14ac:dyDescent="0.25">
      <c r="A154" s="3">
        <v>2026</v>
      </c>
      <c r="B154" s="4">
        <v>46113</v>
      </c>
      <c r="C154" s="4">
        <v>46203</v>
      </c>
      <c r="D154" s="3" t="s">
        <v>91</v>
      </c>
      <c r="E154" s="3" t="s">
        <v>209</v>
      </c>
      <c r="F154" s="3" t="s">
        <v>408</v>
      </c>
      <c r="G154" s="3" t="s">
        <v>257</v>
      </c>
      <c r="H154" s="3" t="s">
        <v>258</v>
      </c>
      <c r="I154" s="3" t="s">
        <v>259</v>
      </c>
      <c r="J154" s="3" t="s">
        <v>260</v>
      </c>
      <c r="K154" s="3" t="s">
        <v>261</v>
      </c>
      <c r="L154" s="3" t="s">
        <v>101</v>
      </c>
      <c r="M154" s="3" t="s">
        <v>104</v>
      </c>
      <c r="N154" s="3" t="s">
        <v>494</v>
      </c>
      <c r="O154" s="3" t="s">
        <v>106</v>
      </c>
      <c r="P154">
        <v>0</v>
      </c>
      <c r="Q154" s="10">
        <v>187</v>
      </c>
      <c r="R154" s="3" t="s">
        <v>124</v>
      </c>
      <c r="S154" s="3" t="s">
        <v>125</v>
      </c>
      <c r="T154" s="3" t="s">
        <v>125</v>
      </c>
      <c r="U154" s="3" t="s">
        <v>124</v>
      </c>
      <c r="V154" s="3" t="s">
        <v>125</v>
      </c>
      <c r="W154" s="3" t="s">
        <v>313</v>
      </c>
      <c r="X154" s="3" t="s">
        <v>494</v>
      </c>
      <c r="Y154" s="11">
        <v>46122</v>
      </c>
      <c r="Z154" s="11">
        <v>46141</v>
      </c>
      <c r="AA154" s="3">
        <v>147</v>
      </c>
      <c r="AB154" s="6">
        <v>187</v>
      </c>
      <c r="AC154" s="3">
        <v>0</v>
      </c>
      <c r="AD154" s="11">
        <v>46148</v>
      </c>
      <c r="AE154" s="19"/>
      <c r="AF154" s="3">
        <v>147</v>
      </c>
      <c r="AG154" s="7" t="s">
        <v>127</v>
      </c>
      <c r="AH154" s="3" t="s">
        <v>119</v>
      </c>
      <c r="AI154" s="4">
        <v>46204</v>
      </c>
      <c r="AJ154" s="8" t="s">
        <v>806</v>
      </c>
    </row>
    <row r="155" spans="1:36" x14ac:dyDescent="0.25">
      <c r="A155" s="3">
        <v>2026</v>
      </c>
      <c r="B155" s="4">
        <v>46113</v>
      </c>
      <c r="C155" s="4">
        <v>46203</v>
      </c>
      <c r="D155" s="3" t="s">
        <v>91</v>
      </c>
      <c r="E155" s="3" t="s">
        <v>134</v>
      </c>
      <c r="F155" s="3" t="s">
        <v>495</v>
      </c>
      <c r="G155" s="3" t="s">
        <v>278</v>
      </c>
      <c r="H155" s="3" t="s">
        <v>119</v>
      </c>
      <c r="I155" s="3" t="s">
        <v>496</v>
      </c>
      <c r="J155" s="3" t="s">
        <v>497</v>
      </c>
      <c r="K155" s="3" t="s">
        <v>498</v>
      </c>
      <c r="L155" s="3" t="s">
        <v>101</v>
      </c>
      <c r="M155" s="3" t="s">
        <v>104</v>
      </c>
      <c r="N155" s="3" t="s">
        <v>499</v>
      </c>
      <c r="O155" s="3" t="s">
        <v>106</v>
      </c>
      <c r="P155">
        <v>0</v>
      </c>
      <c r="Q155" s="10">
        <v>6000</v>
      </c>
      <c r="R155" s="3" t="s">
        <v>124</v>
      </c>
      <c r="S155" s="3" t="s">
        <v>125</v>
      </c>
      <c r="T155" s="3" t="s">
        <v>125</v>
      </c>
      <c r="U155" s="3" t="s">
        <v>124</v>
      </c>
      <c r="V155" s="3" t="s">
        <v>125</v>
      </c>
      <c r="W155" s="3" t="s">
        <v>125</v>
      </c>
      <c r="X155" s="3" t="s">
        <v>499</v>
      </c>
      <c r="Y155" s="11">
        <v>46150</v>
      </c>
      <c r="Z155" s="11">
        <v>46150</v>
      </c>
      <c r="AA155" s="3">
        <v>148</v>
      </c>
      <c r="AB155" s="6">
        <v>6000</v>
      </c>
      <c r="AC155" s="3">
        <v>0</v>
      </c>
      <c r="AD155" s="11">
        <v>46148</v>
      </c>
      <c r="AE155" s="19"/>
      <c r="AF155" s="3">
        <v>148</v>
      </c>
      <c r="AG155" s="7" t="s">
        <v>127</v>
      </c>
      <c r="AH155" s="3" t="s">
        <v>119</v>
      </c>
      <c r="AI155" s="4">
        <v>46204</v>
      </c>
      <c r="AJ155" s="8" t="s">
        <v>806</v>
      </c>
    </row>
    <row r="156" spans="1:36" x14ac:dyDescent="0.25">
      <c r="A156" s="3">
        <v>2026</v>
      </c>
      <c r="B156" s="4">
        <v>46113</v>
      </c>
      <c r="C156" s="4">
        <v>46203</v>
      </c>
      <c r="D156" s="3" t="s">
        <v>91</v>
      </c>
      <c r="E156" s="3" t="s">
        <v>209</v>
      </c>
      <c r="F156" s="3" t="s">
        <v>408</v>
      </c>
      <c r="G156" s="3" t="s">
        <v>257</v>
      </c>
      <c r="H156" s="3" t="s">
        <v>409</v>
      </c>
      <c r="I156" s="3" t="s">
        <v>410</v>
      </c>
      <c r="J156" s="3" t="s">
        <v>121</v>
      </c>
      <c r="K156" s="3" t="s">
        <v>411</v>
      </c>
      <c r="L156" s="3" t="s">
        <v>101</v>
      </c>
      <c r="M156" s="3" t="s">
        <v>104</v>
      </c>
      <c r="N156" s="3" t="s">
        <v>500</v>
      </c>
      <c r="O156" s="3" t="s">
        <v>106</v>
      </c>
      <c r="P156">
        <v>0</v>
      </c>
      <c r="Q156" s="10">
        <v>65</v>
      </c>
      <c r="R156" s="6" t="s">
        <v>124</v>
      </c>
      <c r="S156" s="3" t="s">
        <v>125</v>
      </c>
      <c r="T156" s="3" t="s">
        <v>483</v>
      </c>
      <c r="U156" s="3" t="s">
        <v>124</v>
      </c>
      <c r="V156" s="3" t="s">
        <v>125</v>
      </c>
      <c r="W156" s="3" t="s">
        <v>125</v>
      </c>
      <c r="X156" s="3" t="s">
        <v>500</v>
      </c>
      <c r="Y156" s="11">
        <v>46140</v>
      </c>
      <c r="Z156" s="11">
        <v>46140</v>
      </c>
      <c r="AA156" s="3">
        <v>149</v>
      </c>
      <c r="AB156" s="6">
        <v>65</v>
      </c>
      <c r="AC156" s="3">
        <v>0</v>
      </c>
      <c r="AD156" s="11">
        <v>46149</v>
      </c>
      <c r="AE156" s="19"/>
      <c r="AF156" s="3">
        <v>149</v>
      </c>
      <c r="AG156" s="7" t="s">
        <v>127</v>
      </c>
      <c r="AH156" s="3" t="s">
        <v>119</v>
      </c>
      <c r="AI156" s="4">
        <v>46204</v>
      </c>
      <c r="AJ156" s="8" t="s">
        <v>806</v>
      </c>
    </row>
    <row r="157" spans="1:36" x14ac:dyDescent="0.25">
      <c r="A157" s="3">
        <v>2026</v>
      </c>
      <c r="B157" s="4">
        <v>46113</v>
      </c>
      <c r="C157" s="4">
        <v>46203</v>
      </c>
      <c r="D157" s="3" t="s">
        <v>91</v>
      </c>
      <c r="E157" s="3" t="s">
        <v>209</v>
      </c>
      <c r="F157" s="3" t="s">
        <v>408</v>
      </c>
      <c r="G157" s="3" t="s">
        <v>257</v>
      </c>
      <c r="H157" s="3" t="s">
        <v>409</v>
      </c>
      <c r="I157" s="3" t="s">
        <v>410</v>
      </c>
      <c r="J157" s="3" t="s">
        <v>121</v>
      </c>
      <c r="K157" s="3" t="s">
        <v>411</v>
      </c>
      <c r="L157" s="3" t="s">
        <v>101</v>
      </c>
      <c r="M157" s="3" t="s">
        <v>104</v>
      </c>
      <c r="N157" s="3" t="s">
        <v>501</v>
      </c>
      <c r="O157" s="3" t="s">
        <v>106</v>
      </c>
      <c r="P157">
        <v>0</v>
      </c>
      <c r="Q157" s="10">
        <v>390.96</v>
      </c>
      <c r="R157" s="3" t="s">
        <v>124</v>
      </c>
      <c r="S157" s="3" t="s">
        <v>125</v>
      </c>
      <c r="T157" s="3" t="s">
        <v>406</v>
      </c>
      <c r="U157" s="3" t="s">
        <v>124</v>
      </c>
      <c r="V157" s="3" t="s">
        <v>125</v>
      </c>
      <c r="W157" s="3" t="s">
        <v>125</v>
      </c>
      <c r="X157" s="3" t="s">
        <v>501</v>
      </c>
      <c r="Y157" s="11">
        <v>46135</v>
      </c>
      <c r="Z157" s="11">
        <v>46140</v>
      </c>
      <c r="AA157" s="3">
        <v>150</v>
      </c>
      <c r="AB157" s="6">
        <v>390.96</v>
      </c>
      <c r="AC157" s="3">
        <v>0</v>
      </c>
      <c r="AD157" s="11">
        <v>46149</v>
      </c>
      <c r="AE157" s="17" t="str">
        <f>HYPERLINK("https://ieeg-my.sharepoint.com/:b:/g/personal/transparencia_ieeg_org_mx/IQCyHnHB2YQjRKDcukZ_SbYgAQtI99LRiGZW-n7AF5ExoPE?e=8kAyus")</f>
        <v>https://ieeg-my.sharepoint.com/:b:/g/personal/transparencia_ieeg_org_mx/IQCyHnHB2YQjRKDcukZ_SbYgAQtI99LRiGZW-n7AF5ExoPE?e=8kAyus</v>
      </c>
      <c r="AF157" s="3">
        <v>150</v>
      </c>
      <c r="AG157" s="7" t="s">
        <v>127</v>
      </c>
      <c r="AH157" s="3" t="s">
        <v>119</v>
      </c>
      <c r="AI157" s="4">
        <v>46204</v>
      </c>
      <c r="AJ157" s="8" t="s">
        <v>806</v>
      </c>
    </row>
    <row r="158" spans="1:36" x14ac:dyDescent="0.25">
      <c r="A158" s="3">
        <v>2026</v>
      </c>
      <c r="B158" s="4">
        <v>46113</v>
      </c>
      <c r="C158" s="4">
        <v>46203</v>
      </c>
      <c r="D158" s="3" t="s">
        <v>91</v>
      </c>
      <c r="E158" s="3" t="s">
        <v>134</v>
      </c>
      <c r="F158" s="3" t="s">
        <v>292</v>
      </c>
      <c r="G158" s="3" t="s">
        <v>273</v>
      </c>
      <c r="H158" s="3" t="s">
        <v>369</v>
      </c>
      <c r="I158" s="3" t="s">
        <v>375</v>
      </c>
      <c r="J158" s="3" t="s">
        <v>376</v>
      </c>
      <c r="K158" s="3" t="s">
        <v>122</v>
      </c>
      <c r="L158" s="3" t="s">
        <v>101</v>
      </c>
      <c r="M158" s="3" t="s">
        <v>104</v>
      </c>
      <c r="N158" s="3" t="s">
        <v>502</v>
      </c>
      <c r="O158" s="3" t="s">
        <v>106</v>
      </c>
      <c r="P158">
        <v>0</v>
      </c>
      <c r="Q158" s="10">
        <v>382.8</v>
      </c>
      <c r="R158" s="3" t="s">
        <v>124</v>
      </c>
      <c r="S158" s="3" t="s">
        <v>125</v>
      </c>
      <c r="T158" s="3" t="s">
        <v>333</v>
      </c>
      <c r="U158" s="3" t="s">
        <v>124</v>
      </c>
      <c r="V158" s="3" t="s">
        <v>125</v>
      </c>
      <c r="W158" s="3" t="s">
        <v>125</v>
      </c>
      <c r="X158" s="3" t="s">
        <v>502</v>
      </c>
      <c r="Y158" s="4">
        <v>46132</v>
      </c>
      <c r="Z158" s="4">
        <v>46132</v>
      </c>
      <c r="AA158" s="3">
        <v>151</v>
      </c>
      <c r="AB158" s="6">
        <v>382.8</v>
      </c>
      <c r="AC158" s="3">
        <v>0</v>
      </c>
      <c r="AD158" s="11">
        <v>46150</v>
      </c>
      <c r="AE158" s="17" t="str">
        <f>HYPERLINK("https://ieeg-my.sharepoint.com/:b:/g/personal/transparencia_ieeg_org_mx/IQD5afQnIULzQZT0iFZ-Z_xeAWnhNyYg4Nv7nEN38dTKCJc?e=AoQRMh")</f>
        <v>https://ieeg-my.sharepoint.com/:b:/g/personal/transparencia_ieeg_org_mx/IQD5afQnIULzQZT0iFZ-Z_xeAWnhNyYg4Nv7nEN38dTKCJc?e=AoQRMh</v>
      </c>
      <c r="AF158" s="3">
        <v>151</v>
      </c>
      <c r="AG158" s="7" t="s">
        <v>127</v>
      </c>
      <c r="AH158" s="3" t="s">
        <v>119</v>
      </c>
      <c r="AI158" s="4">
        <v>46204</v>
      </c>
      <c r="AJ158" s="8" t="s">
        <v>806</v>
      </c>
    </row>
    <row r="159" spans="1:36" x14ac:dyDescent="0.25">
      <c r="A159" s="3">
        <v>2026</v>
      </c>
      <c r="B159" s="4">
        <v>46113</v>
      </c>
      <c r="C159" s="4">
        <v>46203</v>
      </c>
      <c r="D159" s="3" t="s">
        <v>91</v>
      </c>
      <c r="E159" s="3" t="s">
        <v>117</v>
      </c>
      <c r="F159" s="3" t="s">
        <v>503</v>
      </c>
      <c r="G159" s="3" t="s">
        <v>136</v>
      </c>
      <c r="H159" s="3" t="s">
        <v>369</v>
      </c>
      <c r="I159" s="3" t="s">
        <v>504</v>
      </c>
      <c r="J159" s="3" t="s">
        <v>438</v>
      </c>
      <c r="K159" s="3" t="s">
        <v>505</v>
      </c>
      <c r="L159" t="s">
        <v>102</v>
      </c>
      <c r="M159" s="3" t="s">
        <v>104</v>
      </c>
      <c r="N159" s="3" t="s">
        <v>506</v>
      </c>
      <c r="O159" s="3" t="s">
        <v>106</v>
      </c>
      <c r="P159">
        <v>0</v>
      </c>
      <c r="Q159" s="10">
        <v>181</v>
      </c>
      <c r="R159" s="6" t="s">
        <v>124</v>
      </c>
      <c r="S159" s="3" t="s">
        <v>125</v>
      </c>
      <c r="T159" s="3" t="s">
        <v>333</v>
      </c>
      <c r="U159" s="3" t="s">
        <v>124</v>
      </c>
      <c r="V159" s="3" t="s">
        <v>125</v>
      </c>
      <c r="W159" s="3" t="s">
        <v>125</v>
      </c>
      <c r="X159" s="3" t="s">
        <v>506</v>
      </c>
      <c r="Y159" s="11">
        <v>46142</v>
      </c>
      <c r="Z159" s="11">
        <v>46142</v>
      </c>
      <c r="AA159" s="3">
        <v>152</v>
      </c>
      <c r="AB159" s="6">
        <v>181</v>
      </c>
      <c r="AC159" s="3">
        <v>0</v>
      </c>
      <c r="AD159" s="11">
        <v>46150</v>
      </c>
      <c r="AE159" s="17" t="str">
        <f>HYPERLINK("https://ieeg-my.sharepoint.com/:b:/g/personal/transparencia_ieeg_org_mx/IQATOv3qklWeSqPHKKFXUPsIAbGxQMXMQ4RETpBR4pbvwC0?e=6hhSx8")</f>
        <v>https://ieeg-my.sharepoint.com/:b:/g/personal/transparencia_ieeg_org_mx/IQATOv3qklWeSqPHKKFXUPsIAbGxQMXMQ4RETpBR4pbvwC0?e=6hhSx8</v>
      </c>
      <c r="AF159" s="3">
        <v>152</v>
      </c>
      <c r="AG159" s="7" t="s">
        <v>127</v>
      </c>
      <c r="AH159" s="3" t="s">
        <v>119</v>
      </c>
      <c r="AI159" s="4">
        <v>46204</v>
      </c>
      <c r="AJ159" s="8" t="s">
        <v>806</v>
      </c>
    </row>
    <row r="160" spans="1:36" x14ac:dyDescent="0.25">
      <c r="A160" s="3">
        <v>2026</v>
      </c>
      <c r="B160" s="4">
        <v>46113</v>
      </c>
      <c r="C160" s="4">
        <v>46203</v>
      </c>
      <c r="D160" s="3" t="s">
        <v>91</v>
      </c>
      <c r="E160" s="3" t="s">
        <v>134</v>
      </c>
      <c r="F160" s="3" t="s">
        <v>244</v>
      </c>
      <c r="G160" s="3" t="s">
        <v>245</v>
      </c>
      <c r="H160" s="3" t="s">
        <v>219</v>
      </c>
      <c r="I160" s="3" t="s">
        <v>418</v>
      </c>
      <c r="J160" s="3" t="s">
        <v>122</v>
      </c>
      <c r="K160" s="3" t="s">
        <v>419</v>
      </c>
      <c r="L160" t="s">
        <v>102</v>
      </c>
      <c r="M160" s="3" t="s">
        <v>104</v>
      </c>
      <c r="N160" s="3" t="s">
        <v>507</v>
      </c>
      <c r="O160" s="3" t="s">
        <v>106</v>
      </c>
      <c r="P160">
        <v>0</v>
      </c>
      <c r="Q160" s="10">
        <v>9608</v>
      </c>
      <c r="R160" s="3" t="s">
        <v>124</v>
      </c>
      <c r="S160" s="3" t="s">
        <v>125</v>
      </c>
      <c r="T160" s="3" t="s">
        <v>125</v>
      </c>
      <c r="U160" s="3" t="s">
        <v>124</v>
      </c>
      <c r="V160" s="3" t="s">
        <v>421</v>
      </c>
      <c r="W160" s="3" t="s">
        <v>421</v>
      </c>
      <c r="X160" s="3" t="s">
        <v>507</v>
      </c>
      <c r="Y160" s="11">
        <v>46134</v>
      </c>
      <c r="Z160" s="11">
        <v>46136</v>
      </c>
      <c r="AA160" s="3">
        <v>153</v>
      </c>
      <c r="AB160" s="6">
        <v>9608</v>
      </c>
      <c r="AC160" s="3">
        <v>0</v>
      </c>
      <c r="AD160" s="11">
        <v>46148</v>
      </c>
      <c r="AE160" s="19"/>
      <c r="AF160" s="3">
        <v>153</v>
      </c>
      <c r="AG160" s="7" t="s">
        <v>127</v>
      </c>
      <c r="AH160" s="3" t="s">
        <v>119</v>
      </c>
      <c r="AI160" s="4">
        <v>46204</v>
      </c>
      <c r="AJ160" s="8" t="s">
        <v>806</v>
      </c>
    </row>
    <row r="161" spans="1:36" x14ac:dyDescent="0.25">
      <c r="A161" s="3">
        <v>2026</v>
      </c>
      <c r="B161" s="4">
        <v>46113</v>
      </c>
      <c r="C161" s="4">
        <v>46203</v>
      </c>
      <c r="D161" s="3" t="s">
        <v>91</v>
      </c>
      <c r="E161" s="3" t="s">
        <v>134</v>
      </c>
      <c r="F161" s="3" t="s">
        <v>495</v>
      </c>
      <c r="G161" s="3" t="s">
        <v>278</v>
      </c>
      <c r="H161" s="3" t="s">
        <v>119</v>
      </c>
      <c r="I161" s="3" t="s">
        <v>496</v>
      </c>
      <c r="J161" s="3" t="s">
        <v>497</v>
      </c>
      <c r="K161" s="3" t="s">
        <v>498</v>
      </c>
      <c r="L161" s="3" t="s">
        <v>101</v>
      </c>
      <c r="M161" s="3" t="s">
        <v>104</v>
      </c>
      <c r="N161" s="3" t="s">
        <v>499</v>
      </c>
      <c r="O161" s="3" t="s">
        <v>106</v>
      </c>
      <c r="P161">
        <v>0</v>
      </c>
      <c r="Q161" s="10">
        <v>1600</v>
      </c>
      <c r="R161" s="3" t="s">
        <v>124</v>
      </c>
      <c r="S161" s="3" t="s">
        <v>125</v>
      </c>
      <c r="T161" s="3" t="s">
        <v>125</v>
      </c>
      <c r="U161" s="3" t="s">
        <v>124</v>
      </c>
      <c r="V161" s="3" t="s">
        <v>125</v>
      </c>
      <c r="W161" s="3" t="s">
        <v>125</v>
      </c>
      <c r="X161" s="3" t="s">
        <v>499</v>
      </c>
      <c r="Y161" s="11">
        <v>46156</v>
      </c>
      <c r="Z161" s="11">
        <v>46156</v>
      </c>
      <c r="AA161" s="3">
        <v>154</v>
      </c>
      <c r="AB161" s="6">
        <v>1600</v>
      </c>
      <c r="AC161" s="3">
        <v>0</v>
      </c>
      <c r="AD161" s="11">
        <v>46157</v>
      </c>
      <c r="AE161" s="19"/>
      <c r="AF161" s="3">
        <v>154</v>
      </c>
      <c r="AG161" s="7" t="s">
        <v>127</v>
      </c>
      <c r="AH161" s="3" t="s">
        <v>119</v>
      </c>
      <c r="AI161" s="4">
        <v>46204</v>
      </c>
      <c r="AJ161" s="8" t="s">
        <v>806</v>
      </c>
    </row>
    <row r="162" spans="1:36" x14ac:dyDescent="0.25">
      <c r="A162" s="3">
        <v>2026</v>
      </c>
      <c r="B162" s="4">
        <v>46113</v>
      </c>
      <c r="C162" s="4">
        <v>46203</v>
      </c>
      <c r="D162" s="3" t="s">
        <v>91</v>
      </c>
      <c r="E162" s="3" t="s">
        <v>209</v>
      </c>
      <c r="F162" s="3" t="s">
        <v>508</v>
      </c>
      <c r="G162" s="3" t="s">
        <v>211</v>
      </c>
      <c r="H162" s="3" t="s">
        <v>425</v>
      </c>
      <c r="I162" s="3" t="s">
        <v>426</v>
      </c>
      <c r="J162" s="3" t="s">
        <v>427</v>
      </c>
      <c r="K162" s="3" t="s">
        <v>428</v>
      </c>
      <c r="L162" t="s">
        <v>102</v>
      </c>
      <c r="M162" s="3" t="s">
        <v>104</v>
      </c>
      <c r="N162" s="3" t="s">
        <v>509</v>
      </c>
      <c r="O162" s="3" t="s">
        <v>106</v>
      </c>
      <c r="P162">
        <v>0</v>
      </c>
      <c r="Q162" s="10">
        <v>1154.78</v>
      </c>
      <c r="R162" s="3" t="s">
        <v>124</v>
      </c>
      <c r="S162" s="3" t="s">
        <v>125</v>
      </c>
      <c r="T162" s="3" t="s">
        <v>125</v>
      </c>
      <c r="U162" s="3" t="s">
        <v>124</v>
      </c>
      <c r="V162" s="3" t="s">
        <v>125</v>
      </c>
      <c r="W162" s="3" t="s">
        <v>133</v>
      </c>
      <c r="X162" s="3" t="s">
        <v>509</v>
      </c>
      <c r="Y162" s="11">
        <v>46142</v>
      </c>
      <c r="Z162" s="11">
        <v>46142</v>
      </c>
      <c r="AA162" s="3">
        <v>155</v>
      </c>
      <c r="AB162" s="6">
        <v>1154.78</v>
      </c>
      <c r="AC162" s="3">
        <v>0</v>
      </c>
      <c r="AD162" s="11">
        <v>46150</v>
      </c>
      <c r="AE162" s="17" t="str">
        <f>HYPERLINK("https://ieeg-my.sharepoint.com/:b:/g/personal/transparencia_ieeg_org_mx/IQDBfghudOz2T512s5I_2nTFAaXvCmvGLyjpMIb7-xxOs8g?e=MJv3l2")</f>
        <v>https://ieeg-my.sharepoint.com/:b:/g/personal/transparencia_ieeg_org_mx/IQDBfghudOz2T512s5I_2nTFAaXvCmvGLyjpMIb7-xxOs8g?e=MJv3l2</v>
      </c>
      <c r="AF162" s="3">
        <v>155</v>
      </c>
      <c r="AG162" s="7" t="s">
        <v>127</v>
      </c>
      <c r="AH162" s="3" t="s">
        <v>119</v>
      </c>
      <c r="AI162" s="4">
        <v>46204</v>
      </c>
      <c r="AJ162" s="8" t="s">
        <v>811</v>
      </c>
    </row>
    <row r="163" spans="1:36" x14ac:dyDescent="0.25">
      <c r="A163" s="3">
        <v>2026</v>
      </c>
      <c r="B163" s="4">
        <v>46113</v>
      </c>
      <c r="C163" s="4">
        <v>46203</v>
      </c>
      <c r="D163" s="3" t="s">
        <v>91</v>
      </c>
      <c r="E163" s="3" t="s">
        <v>134</v>
      </c>
      <c r="F163" s="3" t="s">
        <v>223</v>
      </c>
      <c r="G163" s="3" t="s">
        <v>224</v>
      </c>
      <c r="H163" s="3" t="s">
        <v>219</v>
      </c>
      <c r="I163" s="3" t="s">
        <v>378</v>
      </c>
      <c r="J163" s="3" t="s">
        <v>379</v>
      </c>
      <c r="K163" s="3"/>
      <c r="L163" s="3" t="s">
        <v>101</v>
      </c>
      <c r="M163" s="3" t="s">
        <v>104</v>
      </c>
      <c r="N163" s="3" t="s">
        <v>510</v>
      </c>
      <c r="O163" s="3" t="s">
        <v>106</v>
      </c>
      <c r="P163">
        <v>0</v>
      </c>
      <c r="Q163" s="10">
        <v>4854</v>
      </c>
      <c r="R163" s="3" t="s">
        <v>124</v>
      </c>
      <c r="S163" s="3" t="s">
        <v>125</v>
      </c>
      <c r="T163" s="3" t="s">
        <v>125</v>
      </c>
      <c r="U163" s="3" t="s">
        <v>124</v>
      </c>
      <c r="V163" s="3" t="s">
        <v>481</v>
      </c>
      <c r="W163" s="3" t="s">
        <v>481</v>
      </c>
      <c r="X163" s="3" t="s">
        <v>510</v>
      </c>
      <c r="Y163" s="11">
        <v>46183</v>
      </c>
      <c r="Z163" s="11">
        <v>46185</v>
      </c>
      <c r="AA163" s="3">
        <v>156</v>
      </c>
      <c r="AB163" s="6">
        <v>4854</v>
      </c>
      <c r="AC163" s="3">
        <v>0</v>
      </c>
      <c r="AD163" s="11">
        <v>46154</v>
      </c>
      <c r="AE163" s="19"/>
      <c r="AF163" s="3">
        <v>156</v>
      </c>
      <c r="AG163" s="7" t="s">
        <v>127</v>
      </c>
      <c r="AH163" s="3" t="s">
        <v>119</v>
      </c>
      <c r="AI163" s="4">
        <v>46204</v>
      </c>
      <c r="AJ163" s="8" t="s">
        <v>806</v>
      </c>
    </row>
    <row r="164" spans="1:36" x14ac:dyDescent="0.25">
      <c r="A164" s="3">
        <v>2026</v>
      </c>
      <c r="B164" s="4">
        <v>46113</v>
      </c>
      <c r="C164" s="4">
        <v>46203</v>
      </c>
      <c r="D164" s="3" t="s">
        <v>91</v>
      </c>
      <c r="E164" s="3" t="s">
        <v>209</v>
      </c>
      <c r="F164" s="3" t="s">
        <v>239</v>
      </c>
      <c r="G164" s="3" t="s">
        <v>136</v>
      </c>
      <c r="H164" s="3" t="s">
        <v>251</v>
      </c>
      <c r="I164" s="3" t="s">
        <v>252</v>
      </c>
      <c r="J164" s="3" t="s">
        <v>253</v>
      </c>
      <c r="K164" s="3" t="s">
        <v>511</v>
      </c>
      <c r="L164" t="s">
        <v>102</v>
      </c>
      <c r="M164" s="3" t="s">
        <v>104</v>
      </c>
      <c r="N164" s="3" t="s">
        <v>512</v>
      </c>
      <c r="O164" s="3" t="s">
        <v>106</v>
      </c>
      <c r="P164">
        <v>0</v>
      </c>
      <c r="Q164" s="10">
        <v>1140</v>
      </c>
      <c r="R164" s="3" t="s">
        <v>124</v>
      </c>
      <c r="S164" s="3" t="s">
        <v>125</v>
      </c>
      <c r="T164" s="3" t="s">
        <v>255</v>
      </c>
      <c r="U164" s="3" t="s">
        <v>124</v>
      </c>
      <c r="V164" s="3" t="s">
        <v>125</v>
      </c>
      <c r="W164" s="3" t="s">
        <v>125</v>
      </c>
      <c r="X164" s="3" t="s">
        <v>512</v>
      </c>
      <c r="Y164" s="11">
        <v>46125</v>
      </c>
      <c r="Z164" s="11">
        <v>46125</v>
      </c>
      <c r="AA164" s="3">
        <v>157</v>
      </c>
      <c r="AB164" s="6">
        <v>1140</v>
      </c>
      <c r="AC164" s="3">
        <v>0</v>
      </c>
      <c r="AD164" s="11">
        <v>46153</v>
      </c>
      <c r="AE164" s="17" t="str">
        <f>HYPERLINK("https://ieeg-my.sharepoint.com/:b:/g/personal/transparencia_ieeg_org_mx/IQA0PWp42HRtT6KF0FDd9Xd_ATadhOe2CWAsYeFbe9kSmyg?e=xcnEKm")</f>
        <v>https://ieeg-my.sharepoint.com/:b:/g/personal/transparencia_ieeg_org_mx/IQA0PWp42HRtT6KF0FDd9Xd_ATadhOe2CWAsYeFbe9kSmyg?e=xcnEKm</v>
      </c>
      <c r="AF164" s="3">
        <v>157</v>
      </c>
      <c r="AG164" s="7" t="s">
        <v>127</v>
      </c>
      <c r="AH164" s="3" t="s">
        <v>119</v>
      </c>
      <c r="AI164" s="4">
        <v>46204</v>
      </c>
      <c r="AJ164" s="8" t="s">
        <v>806</v>
      </c>
    </row>
    <row r="165" spans="1:36" x14ac:dyDescent="0.25">
      <c r="A165" s="3">
        <v>2026</v>
      </c>
      <c r="B165" s="4">
        <v>46113</v>
      </c>
      <c r="C165" s="4">
        <v>46203</v>
      </c>
      <c r="D165" s="3" t="s">
        <v>91</v>
      </c>
      <c r="E165" s="3" t="s">
        <v>117</v>
      </c>
      <c r="F165" s="3" t="s">
        <v>118</v>
      </c>
      <c r="G165" s="3" t="s">
        <v>118</v>
      </c>
      <c r="H165" s="3" t="s">
        <v>119</v>
      </c>
      <c r="I165" s="3" t="s">
        <v>162</v>
      </c>
      <c r="J165" s="3" t="s">
        <v>163</v>
      </c>
      <c r="K165" s="3" t="s">
        <v>164</v>
      </c>
      <c r="L165" s="3" t="s">
        <v>101</v>
      </c>
      <c r="M165" s="3" t="s">
        <v>104</v>
      </c>
      <c r="N165" s="3" t="s">
        <v>513</v>
      </c>
      <c r="O165" s="3" t="s">
        <v>106</v>
      </c>
      <c r="P165">
        <v>0</v>
      </c>
      <c r="Q165" s="10">
        <v>20</v>
      </c>
      <c r="R165" s="3" t="s">
        <v>124</v>
      </c>
      <c r="S165" s="3" t="s">
        <v>125</v>
      </c>
      <c r="T165" s="3" t="s">
        <v>125</v>
      </c>
      <c r="U165" s="3" t="s">
        <v>124</v>
      </c>
      <c r="V165" s="3" t="s">
        <v>125</v>
      </c>
      <c r="W165" s="3" t="s">
        <v>478</v>
      </c>
      <c r="X165" s="3" t="s">
        <v>513</v>
      </c>
      <c r="Y165" s="11">
        <v>46148</v>
      </c>
      <c r="Z165" s="11">
        <v>46148</v>
      </c>
      <c r="AA165" s="3">
        <v>158</v>
      </c>
      <c r="AB165" s="6">
        <v>20</v>
      </c>
      <c r="AC165" s="3">
        <v>0</v>
      </c>
      <c r="AD165" s="11">
        <v>46150</v>
      </c>
      <c r="AE165" s="19"/>
      <c r="AF165" s="3">
        <v>158</v>
      </c>
      <c r="AG165" s="7" t="s">
        <v>127</v>
      </c>
      <c r="AH165" s="3" t="s">
        <v>119</v>
      </c>
      <c r="AI165" s="4">
        <v>46204</v>
      </c>
      <c r="AJ165" s="8" t="s">
        <v>806</v>
      </c>
    </row>
    <row r="166" spans="1:36" x14ac:dyDescent="0.25">
      <c r="A166" s="3">
        <v>2026</v>
      </c>
      <c r="B166" s="4">
        <v>46113</v>
      </c>
      <c r="C166" s="4">
        <v>46203</v>
      </c>
      <c r="D166" s="3" t="s">
        <v>91</v>
      </c>
      <c r="E166" s="3" t="s">
        <v>117</v>
      </c>
      <c r="F166" s="3" t="s">
        <v>118</v>
      </c>
      <c r="G166" s="3" t="s">
        <v>118</v>
      </c>
      <c r="H166" s="3" t="s">
        <v>119</v>
      </c>
      <c r="I166" s="3" t="s">
        <v>162</v>
      </c>
      <c r="J166" s="3" t="s">
        <v>163</v>
      </c>
      <c r="K166" s="3" t="s">
        <v>164</v>
      </c>
      <c r="L166" s="3" t="s">
        <v>101</v>
      </c>
      <c r="M166" s="3" t="s">
        <v>104</v>
      </c>
      <c r="N166" s="3" t="s">
        <v>513</v>
      </c>
      <c r="O166" s="3" t="s">
        <v>106</v>
      </c>
      <c r="P166">
        <v>0</v>
      </c>
      <c r="Q166" s="10">
        <v>20</v>
      </c>
      <c r="R166" s="3" t="s">
        <v>124</v>
      </c>
      <c r="S166" s="3" t="s">
        <v>125</v>
      </c>
      <c r="T166" s="3" t="s">
        <v>125</v>
      </c>
      <c r="U166" s="3" t="s">
        <v>124</v>
      </c>
      <c r="V166" s="3" t="s">
        <v>125</v>
      </c>
      <c r="W166" s="3" t="s">
        <v>478</v>
      </c>
      <c r="X166" s="3" t="s">
        <v>513</v>
      </c>
      <c r="Y166" s="4">
        <v>46142</v>
      </c>
      <c r="Z166" s="11">
        <v>46142</v>
      </c>
      <c r="AA166" s="3">
        <v>159</v>
      </c>
      <c r="AB166" s="6">
        <v>20</v>
      </c>
      <c r="AC166" s="3">
        <v>0</v>
      </c>
      <c r="AD166" s="11">
        <v>46146</v>
      </c>
      <c r="AE166" s="19"/>
      <c r="AF166" s="3">
        <v>159</v>
      </c>
      <c r="AG166" s="7" t="s">
        <v>127</v>
      </c>
      <c r="AH166" s="3" t="s">
        <v>119</v>
      </c>
      <c r="AI166" s="4">
        <v>46204</v>
      </c>
      <c r="AJ166" s="8" t="s">
        <v>806</v>
      </c>
    </row>
    <row r="167" spans="1:36" x14ac:dyDescent="0.25">
      <c r="A167" s="3">
        <v>2026</v>
      </c>
      <c r="B167" s="4">
        <v>46113</v>
      </c>
      <c r="C167" s="4">
        <v>46203</v>
      </c>
      <c r="D167" s="3" t="s">
        <v>91</v>
      </c>
      <c r="E167" s="3" t="s">
        <v>134</v>
      </c>
      <c r="F167" s="3" t="s">
        <v>135</v>
      </c>
      <c r="G167" s="3" t="s">
        <v>135</v>
      </c>
      <c r="H167" s="3" t="s">
        <v>135</v>
      </c>
      <c r="I167" s="3" t="s">
        <v>137</v>
      </c>
      <c r="J167" s="3" t="s">
        <v>138</v>
      </c>
      <c r="K167" s="3" t="s">
        <v>139</v>
      </c>
      <c r="L167" t="s">
        <v>102</v>
      </c>
      <c r="M167" s="3" t="s">
        <v>104</v>
      </c>
      <c r="N167" s="3" t="s">
        <v>514</v>
      </c>
      <c r="O167" s="3" t="s">
        <v>106</v>
      </c>
      <c r="P167">
        <v>0</v>
      </c>
      <c r="Q167" s="10">
        <v>202</v>
      </c>
      <c r="R167" s="3" t="s">
        <v>124</v>
      </c>
      <c r="S167" s="3" t="s">
        <v>125</v>
      </c>
      <c r="T167" s="3" t="s">
        <v>125</v>
      </c>
      <c r="U167" s="3" t="s">
        <v>124</v>
      </c>
      <c r="V167" s="3" t="s">
        <v>125</v>
      </c>
      <c r="W167" s="3" t="s">
        <v>515</v>
      </c>
      <c r="X167" s="3" t="s">
        <v>514</v>
      </c>
      <c r="Y167" s="11">
        <v>46137</v>
      </c>
      <c r="Z167" s="11">
        <v>46137</v>
      </c>
      <c r="AA167" s="3">
        <v>160</v>
      </c>
      <c r="AB167" s="6">
        <v>202</v>
      </c>
      <c r="AC167" s="3">
        <v>0</v>
      </c>
      <c r="AD167" s="11">
        <v>46139</v>
      </c>
      <c r="AE167" s="19"/>
      <c r="AF167" s="3">
        <v>160</v>
      </c>
      <c r="AG167" s="7" t="s">
        <v>127</v>
      </c>
      <c r="AH167" s="3" t="s">
        <v>119</v>
      </c>
      <c r="AI167" s="4">
        <v>46204</v>
      </c>
      <c r="AJ167" s="8" t="s">
        <v>806</v>
      </c>
    </row>
    <row r="168" spans="1:36" x14ac:dyDescent="0.25">
      <c r="A168" s="3">
        <v>2026</v>
      </c>
      <c r="B168" s="4">
        <v>46113</v>
      </c>
      <c r="C168" s="4">
        <v>46203</v>
      </c>
      <c r="D168" s="3" t="s">
        <v>91</v>
      </c>
      <c r="E168" s="3" t="s">
        <v>117</v>
      </c>
      <c r="F168" s="3" t="s">
        <v>141</v>
      </c>
      <c r="G168" s="3" t="s">
        <v>141</v>
      </c>
      <c r="H168" s="3" t="s">
        <v>142</v>
      </c>
      <c r="I168" s="3" t="s">
        <v>311</v>
      </c>
      <c r="J168" s="3" t="s">
        <v>302</v>
      </c>
      <c r="K168" s="3" t="s">
        <v>312</v>
      </c>
      <c r="L168" t="s">
        <v>102</v>
      </c>
      <c r="M168" s="3" t="s">
        <v>104</v>
      </c>
      <c r="N168" s="3" t="s">
        <v>146</v>
      </c>
      <c r="O168" s="3" t="s">
        <v>106</v>
      </c>
      <c r="P168">
        <v>0</v>
      </c>
      <c r="Q168" s="10">
        <v>86</v>
      </c>
      <c r="R168" s="3" t="s">
        <v>124</v>
      </c>
      <c r="S168" s="3" t="s">
        <v>125</v>
      </c>
      <c r="T168" s="3" t="s">
        <v>125</v>
      </c>
      <c r="U168" s="3" t="s">
        <v>124</v>
      </c>
      <c r="V168" s="3" t="s">
        <v>125</v>
      </c>
      <c r="W168" s="3" t="s">
        <v>283</v>
      </c>
      <c r="X168" s="3" t="s">
        <v>146</v>
      </c>
      <c r="Y168" s="11">
        <v>46139</v>
      </c>
      <c r="Z168" s="4">
        <v>46139</v>
      </c>
      <c r="AA168" s="3">
        <v>161</v>
      </c>
      <c r="AB168" s="6">
        <v>86</v>
      </c>
      <c r="AC168" s="3">
        <v>0</v>
      </c>
      <c r="AD168" s="11">
        <v>46142</v>
      </c>
      <c r="AE168" s="19"/>
      <c r="AF168" s="3">
        <v>161</v>
      </c>
      <c r="AG168" s="7" t="s">
        <v>127</v>
      </c>
      <c r="AH168" s="3" t="s">
        <v>119</v>
      </c>
      <c r="AI168" s="4">
        <v>46204</v>
      </c>
      <c r="AJ168" s="8" t="s">
        <v>806</v>
      </c>
    </row>
    <row r="169" spans="1:36" x14ac:dyDescent="0.25">
      <c r="A169" s="3">
        <v>2026</v>
      </c>
      <c r="B169" s="4">
        <v>46113</v>
      </c>
      <c r="C169" s="4">
        <v>46203</v>
      </c>
      <c r="D169" s="3" t="s">
        <v>91</v>
      </c>
      <c r="E169" s="3" t="s">
        <v>117</v>
      </c>
      <c r="F169" s="3" t="s">
        <v>310</v>
      </c>
      <c r="G169" s="3" t="s">
        <v>310</v>
      </c>
      <c r="H169" s="3" t="s">
        <v>142</v>
      </c>
      <c r="I169" s="3" t="s">
        <v>311</v>
      </c>
      <c r="J169" s="3" t="s">
        <v>302</v>
      </c>
      <c r="K169" s="3" t="s">
        <v>312</v>
      </c>
      <c r="L169" t="s">
        <v>102</v>
      </c>
      <c r="M169" s="3" t="s">
        <v>104</v>
      </c>
      <c r="N169" s="3" t="s">
        <v>146</v>
      </c>
      <c r="O169" s="3" t="s">
        <v>106</v>
      </c>
      <c r="P169">
        <v>0</v>
      </c>
      <c r="Q169" s="10">
        <v>211</v>
      </c>
      <c r="R169" s="3" t="s">
        <v>124</v>
      </c>
      <c r="S169" s="3" t="s">
        <v>125</v>
      </c>
      <c r="T169" s="3" t="s">
        <v>125</v>
      </c>
      <c r="U169" s="3" t="s">
        <v>124</v>
      </c>
      <c r="V169" s="3" t="s">
        <v>125</v>
      </c>
      <c r="W169" s="3" t="s">
        <v>516</v>
      </c>
      <c r="X169" s="3" t="s">
        <v>146</v>
      </c>
      <c r="Y169" s="11">
        <v>46134</v>
      </c>
      <c r="Z169" s="11">
        <v>46135</v>
      </c>
      <c r="AA169" s="3">
        <v>162</v>
      </c>
      <c r="AB169" s="6">
        <v>211</v>
      </c>
      <c r="AC169" s="3">
        <v>0</v>
      </c>
      <c r="AD169" s="11">
        <v>46139</v>
      </c>
      <c r="AE169" s="19"/>
      <c r="AF169" s="3">
        <v>162</v>
      </c>
      <c r="AG169" s="7" t="s">
        <v>127</v>
      </c>
      <c r="AH169" s="3" t="s">
        <v>119</v>
      </c>
      <c r="AI169" s="4">
        <v>46204</v>
      </c>
      <c r="AJ169" s="8" t="s">
        <v>806</v>
      </c>
    </row>
    <row r="170" spans="1:36" x14ac:dyDescent="0.25">
      <c r="A170" s="3">
        <v>2026</v>
      </c>
      <c r="B170" s="4">
        <v>46113</v>
      </c>
      <c r="C170" s="4">
        <v>46203</v>
      </c>
      <c r="D170" s="3" t="s">
        <v>91</v>
      </c>
      <c r="E170" s="3" t="s">
        <v>117</v>
      </c>
      <c r="F170" s="3" t="s">
        <v>310</v>
      </c>
      <c r="G170" s="3" t="s">
        <v>310</v>
      </c>
      <c r="H170" s="3" t="s">
        <v>142</v>
      </c>
      <c r="I170" s="3" t="s">
        <v>400</v>
      </c>
      <c r="J170" s="3" t="s">
        <v>401</v>
      </c>
      <c r="K170" s="3" t="s">
        <v>138</v>
      </c>
      <c r="L170" t="s">
        <v>102</v>
      </c>
      <c r="M170" s="3" t="s">
        <v>104</v>
      </c>
      <c r="N170" s="3" t="s">
        <v>146</v>
      </c>
      <c r="O170" s="3" t="s">
        <v>106</v>
      </c>
      <c r="P170">
        <v>0</v>
      </c>
      <c r="Q170" s="10">
        <v>200</v>
      </c>
      <c r="R170" s="3" t="s">
        <v>124</v>
      </c>
      <c r="S170" s="3" t="s">
        <v>125</v>
      </c>
      <c r="T170" s="3" t="s">
        <v>125</v>
      </c>
      <c r="U170" s="3" t="s">
        <v>124</v>
      </c>
      <c r="V170" s="3" t="s">
        <v>125</v>
      </c>
      <c r="W170" s="3" t="s">
        <v>517</v>
      </c>
      <c r="X170" s="3" t="s">
        <v>146</v>
      </c>
      <c r="Y170" s="11">
        <v>46132</v>
      </c>
      <c r="Z170" s="11">
        <v>46134</v>
      </c>
      <c r="AA170" s="3">
        <v>163</v>
      </c>
      <c r="AB170" s="6">
        <v>200</v>
      </c>
      <c r="AC170" s="3">
        <v>0</v>
      </c>
      <c r="AD170" s="11">
        <v>46139</v>
      </c>
      <c r="AE170" s="19"/>
      <c r="AF170" s="3">
        <v>163</v>
      </c>
      <c r="AG170" s="7" t="s">
        <v>127</v>
      </c>
      <c r="AH170" s="3" t="s">
        <v>119</v>
      </c>
      <c r="AI170" s="4">
        <v>46204</v>
      </c>
      <c r="AJ170" s="8" t="s">
        <v>806</v>
      </c>
    </row>
    <row r="171" spans="1:36" x14ac:dyDescent="0.25">
      <c r="A171" s="3">
        <v>2026</v>
      </c>
      <c r="B171" s="4">
        <v>46113</v>
      </c>
      <c r="C171" s="4">
        <v>46203</v>
      </c>
      <c r="D171" s="3" t="s">
        <v>91</v>
      </c>
      <c r="E171" s="3" t="s">
        <v>117</v>
      </c>
      <c r="F171" s="3" t="s">
        <v>141</v>
      </c>
      <c r="G171" s="3" t="s">
        <v>141</v>
      </c>
      <c r="H171" s="3" t="s">
        <v>142</v>
      </c>
      <c r="I171" s="3" t="s">
        <v>176</v>
      </c>
      <c r="J171" s="3" t="s">
        <v>177</v>
      </c>
      <c r="K171" s="3" t="s">
        <v>178</v>
      </c>
      <c r="L171" s="3" t="s">
        <v>101</v>
      </c>
      <c r="M171" s="3" t="s">
        <v>104</v>
      </c>
      <c r="N171" s="3" t="s">
        <v>146</v>
      </c>
      <c r="O171" s="3" t="s">
        <v>106</v>
      </c>
      <c r="P171">
        <v>0</v>
      </c>
      <c r="Q171" s="10">
        <v>294</v>
      </c>
      <c r="R171" s="3" t="s">
        <v>124</v>
      </c>
      <c r="S171" s="3" t="s">
        <v>125</v>
      </c>
      <c r="T171" s="3" t="s">
        <v>125</v>
      </c>
      <c r="U171" s="3" t="s">
        <v>124</v>
      </c>
      <c r="V171" s="3" t="s">
        <v>125</v>
      </c>
      <c r="W171" s="3" t="s">
        <v>518</v>
      </c>
      <c r="X171" s="3" t="s">
        <v>146</v>
      </c>
      <c r="Y171" s="11">
        <v>46141</v>
      </c>
      <c r="Z171" s="11">
        <v>46149</v>
      </c>
      <c r="AA171" s="3">
        <v>164</v>
      </c>
      <c r="AB171" s="6">
        <v>294</v>
      </c>
      <c r="AC171" s="3">
        <v>0</v>
      </c>
      <c r="AD171" s="11">
        <v>46150</v>
      </c>
      <c r="AE171" s="19"/>
      <c r="AF171" s="3">
        <v>164</v>
      </c>
      <c r="AG171" s="7" t="s">
        <v>127</v>
      </c>
      <c r="AH171" s="3" t="s">
        <v>119</v>
      </c>
      <c r="AI171" s="4">
        <v>46204</v>
      </c>
      <c r="AJ171" s="8" t="s">
        <v>806</v>
      </c>
    </row>
    <row r="172" spans="1:36" x14ac:dyDescent="0.25">
      <c r="A172" s="3">
        <v>2026</v>
      </c>
      <c r="B172" s="4">
        <v>46113</v>
      </c>
      <c r="C172" s="4">
        <v>46203</v>
      </c>
      <c r="D172" s="3" t="s">
        <v>91</v>
      </c>
      <c r="E172" s="3" t="s">
        <v>117</v>
      </c>
      <c r="F172" s="3" t="s">
        <v>141</v>
      </c>
      <c r="G172" s="3" t="s">
        <v>141</v>
      </c>
      <c r="H172" s="3" t="s">
        <v>142</v>
      </c>
      <c r="I172" s="3" t="s">
        <v>143</v>
      </c>
      <c r="J172" s="3" t="s">
        <v>144</v>
      </c>
      <c r="K172" s="3" t="s">
        <v>145</v>
      </c>
      <c r="L172" s="3" t="s">
        <v>101</v>
      </c>
      <c r="M172" s="3" t="s">
        <v>104</v>
      </c>
      <c r="N172" s="3" t="s">
        <v>146</v>
      </c>
      <c r="O172" s="3" t="s">
        <v>106</v>
      </c>
      <c r="P172">
        <v>0</v>
      </c>
      <c r="Q172" s="10">
        <v>76</v>
      </c>
      <c r="R172" s="3" t="s">
        <v>124</v>
      </c>
      <c r="S172" s="3" t="s">
        <v>125</v>
      </c>
      <c r="T172" s="3" t="s">
        <v>125</v>
      </c>
      <c r="U172" s="3" t="s">
        <v>124</v>
      </c>
      <c r="V172" s="3" t="s">
        <v>125</v>
      </c>
      <c r="W172" s="3" t="s">
        <v>519</v>
      </c>
      <c r="X172" s="3" t="s">
        <v>146</v>
      </c>
      <c r="Y172" s="11">
        <v>46141</v>
      </c>
      <c r="Z172" s="11">
        <v>46149</v>
      </c>
      <c r="AA172" s="3">
        <v>165</v>
      </c>
      <c r="AB172" s="6">
        <v>76</v>
      </c>
      <c r="AC172" s="3">
        <v>0</v>
      </c>
      <c r="AD172" s="11">
        <v>46150</v>
      </c>
      <c r="AE172" s="20"/>
      <c r="AF172" s="3">
        <v>165</v>
      </c>
      <c r="AG172" s="7" t="s">
        <v>127</v>
      </c>
      <c r="AH172" s="3" t="s">
        <v>119</v>
      </c>
      <c r="AI172" s="4">
        <v>46204</v>
      </c>
      <c r="AJ172" s="8" t="s">
        <v>806</v>
      </c>
    </row>
    <row r="173" spans="1:36" x14ac:dyDescent="0.25">
      <c r="A173" s="3">
        <v>2026</v>
      </c>
      <c r="B173" s="4">
        <v>46113</v>
      </c>
      <c r="C173" s="4">
        <v>46203</v>
      </c>
      <c r="D173" s="3" t="s">
        <v>91</v>
      </c>
      <c r="E173" s="3" t="s">
        <v>117</v>
      </c>
      <c r="F173" s="3" t="s">
        <v>118</v>
      </c>
      <c r="G173" s="3" t="s">
        <v>118</v>
      </c>
      <c r="H173" s="3" t="s">
        <v>119</v>
      </c>
      <c r="I173" s="3" t="s">
        <v>162</v>
      </c>
      <c r="J173" s="3" t="s">
        <v>163</v>
      </c>
      <c r="K173" s="3" t="s">
        <v>164</v>
      </c>
      <c r="L173" s="3" t="s">
        <v>101</v>
      </c>
      <c r="M173" s="3" t="s">
        <v>104</v>
      </c>
      <c r="N173" s="3" t="s">
        <v>513</v>
      </c>
      <c r="O173" s="3" t="s">
        <v>106</v>
      </c>
      <c r="P173">
        <v>0</v>
      </c>
      <c r="Q173" s="10">
        <v>181</v>
      </c>
      <c r="R173" s="3" t="s">
        <v>124</v>
      </c>
      <c r="S173" s="3" t="s">
        <v>125</v>
      </c>
      <c r="T173" s="3" t="s">
        <v>125</v>
      </c>
      <c r="U173" s="3" t="s">
        <v>124</v>
      </c>
      <c r="V173" s="3" t="s">
        <v>125</v>
      </c>
      <c r="W173" s="3" t="s">
        <v>478</v>
      </c>
      <c r="X173" s="3" t="s">
        <v>513</v>
      </c>
      <c r="Y173" s="11">
        <v>46142</v>
      </c>
      <c r="Z173" s="11">
        <v>46142</v>
      </c>
      <c r="AA173" s="3">
        <v>166</v>
      </c>
      <c r="AB173" s="6">
        <v>181</v>
      </c>
      <c r="AC173" s="3">
        <v>0</v>
      </c>
      <c r="AD173" s="11">
        <v>46146</v>
      </c>
      <c r="AE173" s="17" t="str">
        <f>HYPERLINK("https://ieeg-my.sharepoint.com/:b:/g/personal/transparencia_ieeg_org_mx/IQCCZabmqpvPSaS-QcN2rR6uAfUBrhT6hqHoGMgoBvlUxLo?e=zeheTS")</f>
        <v>https://ieeg-my.sharepoint.com/:b:/g/personal/transparencia_ieeg_org_mx/IQCCZabmqpvPSaS-QcN2rR6uAfUBrhT6hqHoGMgoBvlUxLo?e=zeheTS</v>
      </c>
      <c r="AF173" s="3">
        <v>166</v>
      </c>
      <c r="AG173" s="7" t="s">
        <v>127</v>
      </c>
      <c r="AH173" s="3" t="s">
        <v>119</v>
      </c>
      <c r="AI173" s="4">
        <v>46204</v>
      </c>
      <c r="AJ173" s="8" t="s">
        <v>806</v>
      </c>
    </row>
    <row r="174" spans="1:36" x14ac:dyDescent="0.25">
      <c r="A174" s="3">
        <v>2026</v>
      </c>
      <c r="B174" s="4">
        <v>46113</v>
      </c>
      <c r="C174" s="4">
        <v>46203</v>
      </c>
      <c r="D174" s="3" t="s">
        <v>91</v>
      </c>
      <c r="E174" s="3" t="s">
        <v>117</v>
      </c>
      <c r="F174" s="3" t="s">
        <v>118</v>
      </c>
      <c r="G174" s="3" t="s">
        <v>118</v>
      </c>
      <c r="H174" s="3" t="s">
        <v>119</v>
      </c>
      <c r="I174" s="3" t="s">
        <v>120</v>
      </c>
      <c r="J174" s="3" t="s">
        <v>121</v>
      </c>
      <c r="K174" s="3" t="s">
        <v>122</v>
      </c>
      <c r="L174" s="3" t="s">
        <v>101</v>
      </c>
      <c r="M174" s="3" t="s">
        <v>104</v>
      </c>
      <c r="N174" s="3" t="s">
        <v>520</v>
      </c>
      <c r="O174" s="3" t="s">
        <v>106</v>
      </c>
      <c r="P174">
        <v>0</v>
      </c>
      <c r="Q174" s="10">
        <v>362</v>
      </c>
      <c r="R174" s="3" t="s">
        <v>124</v>
      </c>
      <c r="S174" s="3" t="s">
        <v>125</v>
      </c>
      <c r="T174" s="3" t="s">
        <v>125</v>
      </c>
      <c r="U174" s="3" t="s">
        <v>124</v>
      </c>
      <c r="V174" s="3" t="s">
        <v>125</v>
      </c>
      <c r="W174" s="3" t="s">
        <v>521</v>
      </c>
      <c r="X174" s="3" t="s">
        <v>520</v>
      </c>
      <c r="Y174" s="11">
        <v>46127</v>
      </c>
      <c r="Z174" s="11">
        <v>46134</v>
      </c>
      <c r="AA174" s="3">
        <v>167</v>
      </c>
      <c r="AB174" s="6">
        <v>362</v>
      </c>
      <c r="AC174" s="3">
        <v>0</v>
      </c>
      <c r="AD174" s="11">
        <v>46135</v>
      </c>
      <c r="AE174" s="17" t="str">
        <f>HYPERLINK("https://ieeg-my.sharepoint.com/:b:/g/personal/transparencia_ieeg_org_mx/IQCMtnU753MxTr-bcw-Jau8rATxC1Uz1uAQon5tgcPU2KUA?e=oNToBy")</f>
        <v>https://ieeg-my.sharepoint.com/:b:/g/personal/transparencia_ieeg_org_mx/IQCMtnU753MxTr-bcw-Jau8rATxC1Uz1uAQon5tgcPU2KUA?e=oNToBy</v>
      </c>
      <c r="AF174" s="3">
        <v>167</v>
      </c>
      <c r="AG174" s="7" t="s">
        <v>127</v>
      </c>
      <c r="AH174" s="3" t="s">
        <v>119</v>
      </c>
      <c r="AI174" s="4">
        <v>46204</v>
      </c>
      <c r="AJ174" s="8" t="s">
        <v>806</v>
      </c>
    </row>
    <row r="175" spans="1:36" x14ac:dyDescent="0.25">
      <c r="A175" s="3">
        <v>2026</v>
      </c>
      <c r="B175" s="4">
        <v>46113</v>
      </c>
      <c r="C175" s="4">
        <v>46203</v>
      </c>
      <c r="D175" s="3" t="s">
        <v>91</v>
      </c>
      <c r="E175" s="3" t="s">
        <v>117</v>
      </c>
      <c r="F175" s="3" t="s">
        <v>118</v>
      </c>
      <c r="G175" s="3" t="s">
        <v>118</v>
      </c>
      <c r="H175" s="3" t="s">
        <v>119</v>
      </c>
      <c r="I175" s="3" t="s">
        <v>162</v>
      </c>
      <c r="J175" s="3" t="s">
        <v>163</v>
      </c>
      <c r="K175" s="3" t="s">
        <v>164</v>
      </c>
      <c r="L175" s="3" t="s">
        <v>101</v>
      </c>
      <c r="M175" s="3" t="s">
        <v>104</v>
      </c>
      <c r="N175" s="3" t="s">
        <v>522</v>
      </c>
      <c r="O175" s="3" t="s">
        <v>106</v>
      </c>
      <c r="P175">
        <v>0</v>
      </c>
      <c r="Q175" s="10">
        <v>181</v>
      </c>
      <c r="R175" s="3" t="s">
        <v>124</v>
      </c>
      <c r="S175" s="3" t="s">
        <v>125</v>
      </c>
      <c r="T175" s="3" t="s">
        <v>125</v>
      </c>
      <c r="U175" s="3" t="s">
        <v>124</v>
      </c>
      <c r="V175" s="3" t="s">
        <v>125</v>
      </c>
      <c r="W175" s="3" t="s">
        <v>523</v>
      </c>
      <c r="X175" s="3" t="s">
        <v>522</v>
      </c>
      <c r="Y175" s="11">
        <v>46148</v>
      </c>
      <c r="Z175" s="11">
        <v>46148</v>
      </c>
      <c r="AA175" s="3">
        <v>168</v>
      </c>
      <c r="AB175" s="6">
        <v>181</v>
      </c>
      <c r="AC175" s="3">
        <v>0</v>
      </c>
      <c r="AD175" s="11">
        <v>46150</v>
      </c>
      <c r="AE175" s="17" t="str">
        <f>HYPERLINK("https://ieeg-my.sharepoint.com/:b:/g/personal/transparencia_ieeg_org_mx/IQCAQdAovd8NT4BQA0F611omAcSV0wjg0NJOKeApHWnCnVw?e=zOWiIX")</f>
        <v>https://ieeg-my.sharepoint.com/:b:/g/personal/transparencia_ieeg_org_mx/IQCAQdAovd8NT4BQA0F611omAcSV0wjg0NJOKeApHWnCnVw?e=zOWiIX</v>
      </c>
      <c r="AF175" s="3">
        <v>168</v>
      </c>
      <c r="AG175" s="7" t="s">
        <v>127</v>
      </c>
      <c r="AH175" s="3" t="s">
        <v>119</v>
      </c>
      <c r="AI175" s="4">
        <v>46204</v>
      </c>
      <c r="AJ175" s="8" t="s">
        <v>806</v>
      </c>
    </row>
    <row r="176" spans="1:36" x14ac:dyDescent="0.25">
      <c r="A176" s="3">
        <v>2026</v>
      </c>
      <c r="B176" s="4">
        <v>46113</v>
      </c>
      <c r="C176" s="4">
        <v>46203</v>
      </c>
      <c r="D176" s="3" t="s">
        <v>91</v>
      </c>
      <c r="E176" s="3" t="s">
        <v>117</v>
      </c>
      <c r="F176" s="3" t="s">
        <v>118</v>
      </c>
      <c r="G176" s="3" t="s">
        <v>118</v>
      </c>
      <c r="H176" s="3" t="s">
        <v>119</v>
      </c>
      <c r="I176" s="3" t="s">
        <v>148</v>
      </c>
      <c r="J176" s="3" t="s">
        <v>149</v>
      </c>
      <c r="K176" s="3" t="s">
        <v>139</v>
      </c>
      <c r="L176" s="3" t="s">
        <v>101</v>
      </c>
      <c r="M176" s="3" t="s">
        <v>104</v>
      </c>
      <c r="N176" s="3" t="s">
        <v>524</v>
      </c>
      <c r="O176" s="3" t="s">
        <v>106</v>
      </c>
      <c r="P176">
        <v>0</v>
      </c>
      <c r="Q176" s="10">
        <v>181</v>
      </c>
      <c r="R176" s="3" t="s">
        <v>124</v>
      </c>
      <c r="S176" s="3" t="s">
        <v>125</v>
      </c>
      <c r="T176" s="3" t="s">
        <v>125</v>
      </c>
      <c r="U176" s="3" t="s">
        <v>124</v>
      </c>
      <c r="V176" s="3" t="s">
        <v>125</v>
      </c>
      <c r="W176" s="3" t="s">
        <v>133</v>
      </c>
      <c r="X176" s="3" t="s">
        <v>524</v>
      </c>
      <c r="Y176" s="11">
        <v>46134</v>
      </c>
      <c r="Z176" s="11">
        <v>46134</v>
      </c>
      <c r="AA176" s="3">
        <v>169</v>
      </c>
      <c r="AB176" s="6">
        <v>181</v>
      </c>
      <c r="AC176" s="3">
        <v>0</v>
      </c>
      <c r="AD176" s="11">
        <v>46135</v>
      </c>
      <c r="AE176" s="17" t="str">
        <f>HYPERLINK("https://ieeg-my.sharepoint.com/:b:/g/personal/transparencia_ieeg_org_mx/IQAq5mNie1NBSp4XWtDjztt7AX0XwL23V2l4uBbtyfhhklE?e=33deHF")</f>
        <v>https://ieeg-my.sharepoint.com/:b:/g/personal/transparencia_ieeg_org_mx/IQAq5mNie1NBSp4XWtDjztt7AX0XwL23V2l4uBbtyfhhklE?e=33deHF</v>
      </c>
      <c r="AF176" s="3">
        <v>169</v>
      </c>
      <c r="AG176" s="7" t="s">
        <v>127</v>
      </c>
      <c r="AH176" s="3" t="s">
        <v>119</v>
      </c>
      <c r="AI176" s="4">
        <v>46204</v>
      </c>
      <c r="AJ176" s="8" t="s">
        <v>806</v>
      </c>
    </row>
    <row r="177" spans="1:36" x14ac:dyDescent="0.25">
      <c r="A177" s="3">
        <v>2026</v>
      </c>
      <c r="B177" s="4">
        <v>46113</v>
      </c>
      <c r="C177" s="4">
        <v>46203</v>
      </c>
      <c r="D177" s="3" t="s">
        <v>91</v>
      </c>
      <c r="E177" s="3" t="s">
        <v>117</v>
      </c>
      <c r="F177" s="3" t="s">
        <v>118</v>
      </c>
      <c r="G177" s="3" t="s">
        <v>118</v>
      </c>
      <c r="H177" s="3" t="s">
        <v>119</v>
      </c>
      <c r="I177" s="3" t="s">
        <v>148</v>
      </c>
      <c r="J177" s="3" t="s">
        <v>149</v>
      </c>
      <c r="K177" s="3" t="s">
        <v>139</v>
      </c>
      <c r="L177" s="3" t="s">
        <v>101</v>
      </c>
      <c r="M177" s="3" t="s">
        <v>104</v>
      </c>
      <c r="N177" s="3" t="s">
        <v>525</v>
      </c>
      <c r="O177" s="3" t="s">
        <v>106</v>
      </c>
      <c r="P177">
        <v>0</v>
      </c>
      <c r="Q177" s="10">
        <v>181</v>
      </c>
      <c r="R177" s="3" t="s">
        <v>124</v>
      </c>
      <c r="S177" s="3" t="s">
        <v>125</v>
      </c>
      <c r="T177" s="3" t="s">
        <v>125</v>
      </c>
      <c r="U177" s="3" t="s">
        <v>124</v>
      </c>
      <c r="V177" s="3" t="s">
        <v>125</v>
      </c>
      <c r="W177" s="3" t="s">
        <v>406</v>
      </c>
      <c r="X177" s="3" t="s">
        <v>525</v>
      </c>
      <c r="Y177" s="11">
        <v>46142</v>
      </c>
      <c r="Z177" s="11">
        <v>46142</v>
      </c>
      <c r="AA177" s="3">
        <v>170</v>
      </c>
      <c r="AB177" s="6">
        <v>181</v>
      </c>
      <c r="AC177" s="3">
        <v>0</v>
      </c>
      <c r="AD177" s="11">
        <v>46146</v>
      </c>
      <c r="AE177" s="17" t="str">
        <f>HYPERLINK("https://ieeg-my.sharepoint.com/:b:/g/personal/transparencia_ieeg_org_mx/IQDznj7059wgS4PTVI8sLSp2Aeb91XGI0QB2h_mdWb1qtl0?e=vhBbkb")</f>
        <v>https://ieeg-my.sharepoint.com/:b:/g/personal/transparencia_ieeg_org_mx/IQDznj7059wgS4PTVI8sLSp2Aeb91XGI0QB2h_mdWb1qtl0?e=vhBbkb</v>
      </c>
      <c r="AF177" s="3">
        <v>170</v>
      </c>
      <c r="AG177" s="7" t="s">
        <v>127</v>
      </c>
      <c r="AH177" s="3" t="s">
        <v>119</v>
      </c>
      <c r="AI177" s="4">
        <v>46204</v>
      </c>
      <c r="AJ177" s="8" t="s">
        <v>806</v>
      </c>
    </row>
    <row r="178" spans="1:36" x14ac:dyDescent="0.25">
      <c r="A178" s="3">
        <v>2026</v>
      </c>
      <c r="B178" s="4">
        <v>46113</v>
      </c>
      <c r="C178" s="4">
        <v>46203</v>
      </c>
      <c r="D178" s="3" t="s">
        <v>91</v>
      </c>
      <c r="E178" s="3" t="s">
        <v>117</v>
      </c>
      <c r="F178" s="3" t="s">
        <v>118</v>
      </c>
      <c r="G178" s="3" t="s">
        <v>118</v>
      </c>
      <c r="H178" s="3" t="s">
        <v>119</v>
      </c>
      <c r="I178" s="3" t="s">
        <v>154</v>
      </c>
      <c r="J178" s="3" t="s">
        <v>155</v>
      </c>
      <c r="K178" s="3" t="s">
        <v>156</v>
      </c>
      <c r="L178" s="3" t="s">
        <v>101</v>
      </c>
      <c r="M178" s="3" t="s">
        <v>104</v>
      </c>
      <c r="N178" s="3" t="s">
        <v>526</v>
      </c>
      <c r="O178" s="3" t="s">
        <v>106</v>
      </c>
      <c r="P178">
        <v>0</v>
      </c>
      <c r="Q178" s="10">
        <v>181</v>
      </c>
      <c r="R178" s="3" t="s">
        <v>124</v>
      </c>
      <c r="S178" s="3" t="s">
        <v>125</v>
      </c>
      <c r="T178" s="3" t="s">
        <v>125</v>
      </c>
      <c r="U178" s="3" t="s">
        <v>124</v>
      </c>
      <c r="V178" s="3" t="s">
        <v>125</v>
      </c>
      <c r="W178" s="3" t="s">
        <v>516</v>
      </c>
      <c r="X178" s="3" t="s">
        <v>526</v>
      </c>
      <c r="Y178" s="11">
        <v>46141</v>
      </c>
      <c r="Z178" s="11">
        <v>46141</v>
      </c>
      <c r="AA178" s="3">
        <v>171</v>
      </c>
      <c r="AB178" s="6">
        <v>181</v>
      </c>
      <c r="AC178" s="3">
        <v>0</v>
      </c>
      <c r="AD178" s="11">
        <v>46141</v>
      </c>
      <c r="AE178" s="17" t="str">
        <f>HYPERLINK("https://ieeg-my.sharepoint.com/:b:/g/personal/transparencia_ieeg_org_mx/IQC4u2V-4FSwRKOJouL5iIJ0AVtt-oEEj81jFtkrucz7XRc?e=PmWjH2")</f>
        <v>https://ieeg-my.sharepoint.com/:b:/g/personal/transparencia_ieeg_org_mx/IQC4u2V-4FSwRKOJouL5iIJ0AVtt-oEEj81jFtkrucz7XRc?e=PmWjH2</v>
      </c>
      <c r="AF178" s="3">
        <v>171</v>
      </c>
      <c r="AG178" s="7" t="s">
        <v>127</v>
      </c>
      <c r="AH178" s="3" t="s">
        <v>119</v>
      </c>
      <c r="AI178" s="4">
        <v>46204</v>
      </c>
      <c r="AJ178" s="8" t="s">
        <v>806</v>
      </c>
    </row>
    <row r="179" spans="1:36" x14ac:dyDescent="0.25">
      <c r="A179" s="3">
        <v>2026</v>
      </c>
      <c r="B179" s="4">
        <v>46113</v>
      </c>
      <c r="C179" s="4">
        <v>46203</v>
      </c>
      <c r="D179" s="3" t="s">
        <v>91</v>
      </c>
      <c r="E179" s="3" t="s">
        <v>117</v>
      </c>
      <c r="F179" s="3" t="s">
        <v>118</v>
      </c>
      <c r="G179" s="3" t="s">
        <v>118</v>
      </c>
      <c r="H179" s="3" t="s">
        <v>119</v>
      </c>
      <c r="I179" s="3" t="s">
        <v>120</v>
      </c>
      <c r="J179" s="3" t="s">
        <v>121</v>
      </c>
      <c r="K179" s="3" t="s">
        <v>122</v>
      </c>
      <c r="L179" s="3" t="s">
        <v>101</v>
      </c>
      <c r="M179" s="3" t="s">
        <v>104</v>
      </c>
      <c r="N179" s="3" t="s">
        <v>527</v>
      </c>
      <c r="O179" s="3" t="s">
        <v>106</v>
      </c>
      <c r="P179">
        <v>0</v>
      </c>
      <c r="Q179" s="10">
        <v>362</v>
      </c>
      <c r="R179" s="3" t="s">
        <v>124</v>
      </c>
      <c r="S179" s="3" t="s">
        <v>125</v>
      </c>
      <c r="T179" s="3" t="s">
        <v>125</v>
      </c>
      <c r="U179" s="3" t="s">
        <v>124</v>
      </c>
      <c r="V179" s="3" t="s">
        <v>125</v>
      </c>
      <c r="W179" s="3" t="s">
        <v>406</v>
      </c>
      <c r="X179" s="3" t="s">
        <v>527</v>
      </c>
      <c r="Y179" s="11">
        <v>46141</v>
      </c>
      <c r="Z179" s="11">
        <v>46142</v>
      </c>
      <c r="AA179" s="3">
        <v>172</v>
      </c>
      <c r="AB179" s="6">
        <v>362</v>
      </c>
      <c r="AC179" s="3">
        <v>0</v>
      </c>
      <c r="AD179" s="11">
        <v>46148</v>
      </c>
      <c r="AE179" s="17" t="str">
        <f>HYPERLINK("https://ieeg-my.sharepoint.com/:b:/g/personal/transparencia_ieeg_org_mx/IQDLoj48hHbJQ5_peGQxBMXKAWegQQTT_AaWFowWS-qlVzE?e=DQlNA1")</f>
        <v>https://ieeg-my.sharepoint.com/:b:/g/personal/transparencia_ieeg_org_mx/IQDLoj48hHbJQ5_peGQxBMXKAWegQQTT_AaWFowWS-qlVzE?e=DQlNA1</v>
      </c>
      <c r="AF179" s="3">
        <v>172</v>
      </c>
      <c r="AG179" s="7" t="s">
        <v>127</v>
      </c>
      <c r="AH179" s="3" t="s">
        <v>119</v>
      </c>
      <c r="AI179" s="4">
        <v>46204</v>
      </c>
      <c r="AJ179" s="8" t="s">
        <v>806</v>
      </c>
    </row>
    <row r="180" spans="1:36" x14ac:dyDescent="0.25">
      <c r="A180" s="3">
        <v>2026</v>
      </c>
      <c r="B180" s="4">
        <v>46113</v>
      </c>
      <c r="C180" s="4">
        <v>46203</v>
      </c>
      <c r="D180" s="3" t="s">
        <v>91</v>
      </c>
      <c r="E180" s="3" t="s">
        <v>117</v>
      </c>
      <c r="F180" s="3" t="s">
        <v>118</v>
      </c>
      <c r="G180" s="3" t="s">
        <v>118</v>
      </c>
      <c r="H180" s="3" t="s">
        <v>119</v>
      </c>
      <c r="I180" s="3" t="s">
        <v>148</v>
      </c>
      <c r="J180" s="3" t="s">
        <v>149</v>
      </c>
      <c r="K180" s="3" t="s">
        <v>139</v>
      </c>
      <c r="L180" s="3" t="s">
        <v>101</v>
      </c>
      <c r="M180" s="3" t="s">
        <v>104</v>
      </c>
      <c r="N180" s="3" t="s">
        <v>528</v>
      </c>
      <c r="O180" s="3" t="s">
        <v>106</v>
      </c>
      <c r="P180">
        <v>0</v>
      </c>
      <c r="Q180" s="10">
        <v>181</v>
      </c>
      <c r="R180" s="3" t="s">
        <v>124</v>
      </c>
      <c r="S180" s="3" t="s">
        <v>125</v>
      </c>
      <c r="T180" s="3" t="s">
        <v>125</v>
      </c>
      <c r="U180" s="3" t="s">
        <v>124</v>
      </c>
      <c r="V180" s="3" t="s">
        <v>125</v>
      </c>
      <c r="W180" s="3" t="s">
        <v>126</v>
      </c>
      <c r="X180" s="3" t="s">
        <v>528</v>
      </c>
      <c r="Y180" s="11">
        <v>46140</v>
      </c>
      <c r="Z180" s="11">
        <v>46140</v>
      </c>
      <c r="AA180" s="3">
        <v>173</v>
      </c>
      <c r="AB180" s="6">
        <v>181</v>
      </c>
      <c r="AC180" s="3">
        <v>0</v>
      </c>
      <c r="AD180" s="11">
        <v>46141</v>
      </c>
      <c r="AE180" s="17" t="str">
        <f>HYPERLINK("https://ieeg-my.sharepoint.com/:b:/g/personal/transparencia_ieeg_org_mx/IQAAlqDxswEASZFxPLJs3BonAedRmJ1jFhuyBVNbPyyE9qo?e=397Qt6")</f>
        <v>https://ieeg-my.sharepoint.com/:b:/g/personal/transparencia_ieeg_org_mx/IQAAlqDxswEASZFxPLJs3BonAedRmJ1jFhuyBVNbPyyE9qo?e=397Qt6</v>
      </c>
      <c r="AF180" s="3">
        <v>173</v>
      </c>
      <c r="AG180" s="7" t="s">
        <v>127</v>
      </c>
      <c r="AH180" s="3" t="s">
        <v>119</v>
      </c>
      <c r="AI180" s="4">
        <v>46204</v>
      </c>
      <c r="AJ180" s="8" t="s">
        <v>806</v>
      </c>
    </row>
    <row r="181" spans="1:36" x14ac:dyDescent="0.25">
      <c r="A181" s="3">
        <v>2026</v>
      </c>
      <c r="B181" s="4">
        <v>46113</v>
      </c>
      <c r="C181" s="4">
        <v>46203</v>
      </c>
      <c r="D181" s="3" t="s">
        <v>91</v>
      </c>
      <c r="E181" s="3" t="s">
        <v>117</v>
      </c>
      <c r="F181" s="3" t="s">
        <v>118</v>
      </c>
      <c r="G181" s="3" t="s">
        <v>118</v>
      </c>
      <c r="H181" s="3" t="s">
        <v>119</v>
      </c>
      <c r="I181" s="3" t="s">
        <v>158</v>
      </c>
      <c r="J181" s="3" t="s">
        <v>159</v>
      </c>
      <c r="K181" s="3" t="s">
        <v>139</v>
      </c>
      <c r="L181" s="3" t="s">
        <v>101</v>
      </c>
      <c r="M181" s="3" t="s">
        <v>104</v>
      </c>
      <c r="N181" s="3" t="s">
        <v>529</v>
      </c>
      <c r="O181" s="3" t="s">
        <v>106</v>
      </c>
      <c r="P181">
        <v>0</v>
      </c>
      <c r="Q181" s="10">
        <v>362</v>
      </c>
      <c r="R181" s="3" t="s">
        <v>124</v>
      </c>
      <c r="S181" s="3" t="s">
        <v>125</v>
      </c>
      <c r="T181" s="3" t="s">
        <v>125</v>
      </c>
      <c r="U181" s="3" t="s">
        <v>124</v>
      </c>
      <c r="V181" s="3" t="s">
        <v>125</v>
      </c>
      <c r="W181" s="3" t="s">
        <v>530</v>
      </c>
      <c r="X181" s="3" t="s">
        <v>529</v>
      </c>
      <c r="Y181" s="11">
        <v>46140</v>
      </c>
      <c r="Z181" s="11">
        <v>46141</v>
      </c>
      <c r="AA181" s="3">
        <v>174</v>
      </c>
      <c r="AB181" s="6">
        <v>362</v>
      </c>
      <c r="AC181" s="3">
        <v>0</v>
      </c>
      <c r="AD181" s="11">
        <v>46141</v>
      </c>
      <c r="AE181" s="17" t="str">
        <f>HYPERLINK("https://ieeg-my.sharepoint.com/:b:/g/personal/transparencia_ieeg_org_mx/IQBSvd5Py2tgQ4dYEB7RTosCAUKvnlkMvpcEG1gIxivaYXE?e=RydYlS")</f>
        <v>https://ieeg-my.sharepoint.com/:b:/g/personal/transparencia_ieeg_org_mx/IQBSvd5Py2tgQ4dYEB7RTosCAUKvnlkMvpcEG1gIxivaYXE?e=RydYlS</v>
      </c>
      <c r="AF181" s="3">
        <v>174</v>
      </c>
      <c r="AG181" s="7" t="s">
        <v>127</v>
      </c>
      <c r="AH181" s="3" t="s">
        <v>119</v>
      </c>
      <c r="AI181" s="4">
        <v>46204</v>
      </c>
      <c r="AJ181" s="8" t="s">
        <v>806</v>
      </c>
    </row>
    <row r="182" spans="1:36" x14ac:dyDescent="0.25">
      <c r="A182" s="3">
        <v>2026</v>
      </c>
      <c r="B182" s="4">
        <v>46113</v>
      </c>
      <c r="C182" s="4">
        <v>46203</v>
      </c>
      <c r="D182" s="3" t="s">
        <v>91</v>
      </c>
      <c r="E182" s="3" t="s">
        <v>117</v>
      </c>
      <c r="F182" s="3" t="s">
        <v>118</v>
      </c>
      <c r="G182" s="3" t="s">
        <v>118</v>
      </c>
      <c r="H182" s="3" t="s">
        <v>119</v>
      </c>
      <c r="I182" s="3" t="s">
        <v>158</v>
      </c>
      <c r="J182" s="3" t="s">
        <v>159</v>
      </c>
      <c r="K182" s="3" t="s">
        <v>139</v>
      </c>
      <c r="L182" s="3" t="s">
        <v>101</v>
      </c>
      <c r="M182" s="3" t="s">
        <v>104</v>
      </c>
      <c r="N182" s="3" t="s">
        <v>531</v>
      </c>
      <c r="O182" s="3" t="s">
        <v>106</v>
      </c>
      <c r="P182">
        <v>0</v>
      </c>
      <c r="Q182" s="10">
        <v>362</v>
      </c>
      <c r="R182" s="3" t="s">
        <v>124</v>
      </c>
      <c r="S182" s="3" t="s">
        <v>125</v>
      </c>
      <c r="T182" s="3" t="s">
        <v>125</v>
      </c>
      <c r="U182" s="3" t="s">
        <v>124</v>
      </c>
      <c r="V182" s="3" t="s">
        <v>125</v>
      </c>
      <c r="W182" s="3" t="s">
        <v>406</v>
      </c>
      <c r="X182" s="3" t="s">
        <v>531</v>
      </c>
      <c r="Y182" s="11">
        <v>46148</v>
      </c>
      <c r="Z182" s="11">
        <v>46149</v>
      </c>
      <c r="AA182" s="3">
        <v>175</v>
      </c>
      <c r="AB182" s="6">
        <v>362</v>
      </c>
      <c r="AC182" s="3">
        <v>0</v>
      </c>
      <c r="AD182" s="11">
        <v>46150</v>
      </c>
      <c r="AE182" s="17" t="str">
        <f>HYPERLINK("https://ieeg-my.sharepoint.com/:b:/g/personal/transparencia_ieeg_org_mx/IQA1MShz0hKkQ7oSWgI1w0tVAZby_KCVWxW3We8Xvb7tXKI?e=M6lMxv")</f>
        <v>https://ieeg-my.sharepoint.com/:b:/g/personal/transparencia_ieeg_org_mx/IQA1MShz0hKkQ7oSWgI1w0tVAZby_KCVWxW3We8Xvb7tXKI?e=M6lMxv</v>
      </c>
      <c r="AF182" s="3">
        <v>175</v>
      </c>
      <c r="AG182" s="7" t="s">
        <v>127</v>
      </c>
      <c r="AH182" s="3" t="s">
        <v>119</v>
      </c>
      <c r="AI182" s="4">
        <v>46204</v>
      </c>
      <c r="AJ182" s="8" t="s">
        <v>806</v>
      </c>
    </row>
    <row r="183" spans="1:36" x14ac:dyDescent="0.25">
      <c r="A183" s="3">
        <v>2026</v>
      </c>
      <c r="B183" s="4">
        <v>46113</v>
      </c>
      <c r="C183" s="4">
        <v>46203</v>
      </c>
      <c r="D183" s="3" t="s">
        <v>91</v>
      </c>
      <c r="E183" s="3" t="s">
        <v>117</v>
      </c>
      <c r="F183" s="3" t="s">
        <v>118</v>
      </c>
      <c r="G183" s="3" t="s">
        <v>118</v>
      </c>
      <c r="H183" s="3" t="s">
        <v>119</v>
      </c>
      <c r="I183" s="3" t="s">
        <v>154</v>
      </c>
      <c r="J183" s="3" t="s">
        <v>155</v>
      </c>
      <c r="K183" s="3" t="s">
        <v>156</v>
      </c>
      <c r="L183" s="3" t="s">
        <v>101</v>
      </c>
      <c r="M183" s="3" t="s">
        <v>104</v>
      </c>
      <c r="N183" s="3" t="s">
        <v>532</v>
      </c>
      <c r="O183" s="3" t="s">
        <v>106</v>
      </c>
      <c r="P183">
        <v>0</v>
      </c>
      <c r="Q183" s="10">
        <v>181</v>
      </c>
      <c r="R183" s="3" t="s">
        <v>124</v>
      </c>
      <c r="S183" s="3" t="s">
        <v>125</v>
      </c>
      <c r="T183" s="3" t="s">
        <v>125</v>
      </c>
      <c r="U183" s="3" t="s">
        <v>124</v>
      </c>
      <c r="V183" s="3" t="s">
        <v>125</v>
      </c>
      <c r="W183" s="3" t="s">
        <v>333</v>
      </c>
      <c r="X183" s="3" t="s">
        <v>532</v>
      </c>
      <c r="Y183" s="11">
        <v>46135</v>
      </c>
      <c r="Z183" s="11">
        <v>46135</v>
      </c>
      <c r="AA183" s="3">
        <v>176</v>
      </c>
      <c r="AB183" s="6">
        <v>181</v>
      </c>
      <c r="AC183" s="3">
        <v>0</v>
      </c>
      <c r="AD183" s="11">
        <v>46136</v>
      </c>
      <c r="AE183" s="17" t="str">
        <f>HYPERLINK("https://ieeg-my.sharepoint.com/:b:/g/personal/transparencia_ieeg_org_mx/IQB14RwulhZaSI_tvyC29iQXARvt3NfvbWbYKTOanrxKVkw?e=bjCoHj")</f>
        <v>https://ieeg-my.sharepoint.com/:b:/g/personal/transparencia_ieeg_org_mx/IQB14RwulhZaSI_tvyC29iQXARvt3NfvbWbYKTOanrxKVkw?e=bjCoHj</v>
      </c>
      <c r="AF183" s="3">
        <v>176</v>
      </c>
      <c r="AG183" s="7" t="s">
        <v>127</v>
      </c>
      <c r="AH183" s="3" t="s">
        <v>119</v>
      </c>
      <c r="AI183" s="4">
        <v>46204</v>
      </c>
      <c r="AJ183" s="8" t="s">
        <v>806</v>
      </c>
    </row>
    <row r="184" spans="1:36" x14ac:dyDescent="0.25">
      <c r="A184" s="3">
        <v>2026</v>
      </c>
      <c r="B184" s="4">
        <v>46113</v>
      </c>
      <c r="C184" s="4">
        <v>46203</v>
      </c>
      <c r="D184" s="3" t="s">
        <v>91</v>
      </c>
      <c r="E184" s="3" t="s">
        <v>117</v>
      </c>
      <c r="F184" s="3" t="s">
        <v>141</v>
      </c>
      <c r="G184" s="3" t="s">
        <v>141</v>
      </c>
      <c r="H184" s="3" t="s">
        <v>142</v>
      </c>
      <c r="I184" s="3" t="s">
        <v>143</v>
      </c>
      <c r="J184" s="3" t="s">
        <v>144</v>
      </c>
      <c r="K184" s="3" t="s">
        <v>145</v>
      </c>
      <c r="L184" s="3" t="s">
        <v>101</v>
      </c>
      <c r="M184" s="3" t="s">
        <v>104</v>
      </c>
      <c r="N184" s="3" t="s">
        <v>146</v>
      </c>
      <c r="O184" s="3" t="s">
        <v>106</v>
      </c>
      <c r="P184" s="5">
        <v>0</v>
      </c>
      <c r="Q184" s="6">
        <v>724</v>
      </c>
      <c r="R184" s="3" t="s">
        <v>124</v>
      </c>
      <c r="S184" s="3" t="s">
        <v>125</v>
      </c>
      <c r="T184" s="3" t="s">
        <v>125</v>
      </c>
      <c r="U184" s="3" t="s">
        <v>124</v>
      </c>
      <c r="V184" s="3" t="s">
        <v>125</v>
      </c>
      <c r="W184" s="3" t="s">
        <v>519</v>
      </c>
      <c r="X184" s="3" t="s">
        <v>146</v>
      </c>
      <c r="Y184" s="4">
        <v>46141</v>
      </c>
      <c r="Z184" s="4">
        <v>46149</v>
      </c>
      <c r="AA184" s="3">
        <v>177</v>
      </c>
      <c r="AB184" s="6">
        <v>724</v>
      </c>
      <c r="AC184" s="3">
        <v>0</v>
      </c>
      <c r="AD184" s="4">
        <v>46150</v>
      </c>
      <c r="AE184" s="17" t="str">
        <f>HYPERLINK("https://ieeg-my.sharepoint.com/:b:/g/personal/transparencia_ieeg_org_mx/IQC28lOgEAycRq1cw6RAWl9mASoH4MTurHOiawe1fN_iYnk?e=eKpYtc")</f>
        <v>https://ieeg-my.sharepoint.com/:b:/g/personal/transparencia_ieeg_org_mx/IQC28lOgEAycRq1cw6RAWl9mASoH4MTurHOiawe1fN_iYnk?e=eKpYtc</v>
      </c>
      <c r="AF184" s="3">
        <v>177</v>
      </c>
      <c r="AG184" s="7" t="s">
        <v>127</v>
      </c>
      <c r="AH184" s="3" t="s">
        <v>119</v>
      </c>
      <c r="AI184" s="4">
        <v>46204</v>
      </c>
      <c r="AJ184" s="8" t="s">
        <v>806</v>
      </c>
    </row>
    <row r="185" spans="1:36" x14ac:dyDescent="0.25">
      <c r="A185" s="3">
        <v>2026</v>
      </c>
      <c r="B185" s="4">
        <v>46113</v>
      </c>
      <c r="C185" s="4">
        <v>46203</v>
      </c>
      <c r="D185" s="3" t="s">
        <v>91</v>
      </c>
      <c r="E185" s="3" t="s">
        <v>117</v>
      </c>
      <c r="F185" s="3" t="s">
        <v>141</v>
      </c>
      <c r="G185" s="3" t="s">
        <v>141</v>
      </c>
      <c r="H185" s="3" t="s">
        <v>142</v>
      </c>
      <c r="I185" s="3" t="s">
        <v>143</v>
      </c>
      <c r="J185" s="3" t="s">
        <v>144</v>
      </c>
      <c r="K185" s="3" t="s">
        <v>145</v>
      </c>
      <c r="L185" s="3" t="s">
        <v>101</v>
      </c>
      <c r="M185" s="3" t="s">
        <v>104</v>
      </c>
      <c r="N185" s="3" t="s">
        <v>146</v>
      </c>
      <c r="O185" s="3" t="s">
        <v>106</v>
      </c>
      <c r="P185">
        <v>0</v>
      </c>
      <c r="Q185" s="10">
        <v>905</v>
      </c>
      <c r="R185" s="3" t="s">
        <v>124</v>
      </c>
      <c r="S185" s="3" t="s">
        <v>125</v>
      </c>
      <c r="T185" s="3" t="s">
        <v>125</v>
      </c>
      <c r="U185" s="3" t="s">
        <v>124</v>
      </c>
      <c r="V185" s="3" t="s">
        <v>125</v>
      </c>
      <c r="W185" s="3" t="s">
        <v>533</v>
      </c>
      <c r="X185" s="3" t="s">
        <v>146</v>
      </c>
      <c r="Y185" s="11">
        <v>46132</v>
      </c>
      <c r="Z185" s="11">
        <v>46166</v>
      </c>
      <c r="AA185" s="3">
        <v>178</v>
      </c>
      <c r="AB185" s="6">
        <v>905</v>
      </c>
      <c r="AC185" s="3">
        <v>0</v>
      </c>
      <c r="AD185" s="11">
        <v>46132</v>
      </c>
      <c r="AE185" s="17" t="str">
        <f>HYPERLINK("https://ieeg-my.sharepoint.com/:b:/g/personal/transparencia_ieeg_org_mx/IQCgCcRQUgGqQIhHJwLRyz4XARg2SB73Vw6F2KREDeKffpE?e=jmE62Q")</f>
        <v>https://ieeg-my.sharepoint.com/:b:/g/personal/transparencia_ieeg_org_mx/IQCgCcRQUgGqQIhHJwLRyz4XARg2SB73Vw6F2KREDeKffpE?e=jmE62Q</v>
      </c>
      <c r="AF185" s="3">
        <v>178</v>
      </c>
      <c r="AG185" s="7" t="s">
        <v>127</v>
      </c>
      <c r="AH185" s="3" t="s">
        <v>119</v>
      </c>
      <c r="AI185" s="4">
        <v>46204</v>
      </c>
      <c r="AJ185" s="8" t="s">
        <v>806</v>
      </c>
    </row>
    <row r="186" spans="1:36" x14ac:dyDescent="0.25">
      <c r="A186" s="3">
        <v>2026</v>
      </c>
      <c r="B186" s="4">
        <v>46113</v>
      </c>
      <c r="C186" s="4">
        <v>46203</v>
      </c>
      <c r="D186" s="3" t="s">
        <v>91</v>
      </c>
      <c r="E186" s="3" t="s">
        <v>117</v>
      </c>
      <c r="F186" s="3" t="s">
        <v>310</v>
      </c>
      <c r="G186" s="3" t="s">
        <v>310</v>
      </c>
      <c r="H186" s="3" t="s">
        <v>142</v>
      </c>
      <c r="I186" s="3" t="s">
        <v>311</v>
      </c>
      <c r="J186" s="3" t="s">
        <v>302</v>
      </c>
      <c r="K186" s="3" t="s">
        <v>312</v>
      </c>
      <c r="L186" t="s">
        <v>102</v>
      </c>
      <c r="M186" s="3" t="s">
        <v>104</v>
      </c>
      <c r="N186" s="3" t="s">
        <v>146</v>
      </c>
      <c r="O186" s="3" t="s">
        <v>106</v>
      </c>
      <c r="P186">
        <v>0</v>
      </c>
      <c r="Q186" s="10">
        <v>181</v>
      </c>
      <c r="R186" s="3" t="s">
        <v>124</v>
      </c>
      <c r="S186" s="3" t="s">
        <v>125</v>
      </c>
      <c r="T186" s="3" t="s">
        <v>125</v>
      </c>
      <c r="U186" s="3" t="s">
        <v>124</v>
      </c>
      <c r="V186" s="3" t="s">
        <v>125</v>
      </c>
      <c r="W186" s="3" t="s">
        <v>283</v>
      </c>
      <c r="X186" s="3" t="s">
        <v>146</v>
      </c>
      <c r="Y186" s="11">
        <v>46139</v>
      </c>
      <c r="Z186" s="11">
        <v>46139</v>
      </c>
      <c r="AA186" s="3">
        <v>179</v>
      </c>
      <c r="AB186" s="6">
        <v>181</v>
      </c>
      <c r="AC186" s="3">
        <v>0</v>
      </c>
      <c r="AD186" s="11">
        <v>46142</v>
      </c>
      <c r="AE186" s="17" t="str">
        <f>HYPERLINK("https://ieeg-my.sharepoint.com/:b:/g/personal/transparencia_ieeg_org_mx/IQDLYZXFApglTrH6eq1ZJ3KJATV49T57xoVmpgeHrZZtfkU?e=n1Guq2")</f>
        <v>https://ieeg-my.sharepoint.com/:b:/g/personal/transparencia_ieeg_org_mx/IQDLYZXFApglTrH6eq1ZJ3KJATV49T57xoVmpgeHrZZtfkU?e=n1Guq2</v>
      </c>
      <c r="AF186" s="3">
        <v>179</v>
      </c>
      <c r="AG186" s="7" t="s">
        <v>127</v>
      </c>
      <c r="AH186" s="3" t="s">
        <v>119</v>
      </c>
      <c r="AI186" s="4">
        <v>46204</v>
      </c>
      <c r="AJ186" s="8" t="s">
        <v>806</v>
      </c>
    </row>
    <row r="187" spans="1:36" x14ac:dyDescent="0.25">
      <c r="A187" s="3">
        <v>2026</v>
      </c>
      <c r="B187" s="4">
        <v>46113</v>
      </c>
      <c r="C187" s="4">
        <v>46203</v>
      </c>
      <c r="D187" s="3" t="s">
        <v>91</v>
      </c>
      <c r="E187" s="3" t="s">
        <v>117</v>
      </c>
      <c r="F187" s="3" t="s">
        <v>310</v>
      </c>
      <c r="G187" s="3" t="s">
        <v>310</v>
      </c>
      <c r="H187" s="3" t="s">
        <v>142</v>
      </c>
      <c r="I187" s="3" t="s">
        <v>311</v>
      </c>
      <c r="J187" s="3" t="s">
        <v>302</v>
      </c>
      <c r="K187" s="3" t="s">
        <v>312</v>
      </c>
      <c r="L187" t="s">
        <v>102</v>
      </c>
      <c r="M187" s="3" t="s">
        <v>104</v>
      </c>
      <c r="N187" s="3" t="s">
        <v>146</v>
      </c>
      <c r="O187" s="3" t="s">
        <v>106</v>
      </c>
      <c r="P187" s="9">
        <v>0</v>
      </c>
      <c r="Q187" s="10">
        <v>362</v>
      </c>
      <c r="R187" s="3" t="s">
        <v>124</v>
      </c>
      <c r="S187" s="3" t="s">
        <v>125</v>
      </c>
      <c r="T187" s="3" t="s">
        <v>125</v>
      </c>
      <c r="U187" s="3" t="s">
        <v>124</v>
      </c>
      <c r="V187" s="3" t="s">
        <v>125</v>
      </c>
      <c r="W187" s="3" t="s">
        <v>516</v>
      </c>
      <c r="X187" s="3" t="s">
        <v>146</v>
      </c>
      <c r="Y187" s="11">
        <v>46134</v>
      </c>
      <c r="Z187" s="11">
        <v>46135</v>
      </c>
      <c r="AA187" s="3">
        <v>180</v>
      </c>
      <c r="AB187" s="6">
        <v>362</v>
      </c>
      <c r="AC187" s="3">
        <v>0</v>
      </c>
      <c r="AD187" s="11">
        <v>46139</v>
      </c>
      <c r="AE187" s="17" t="str">
        <f>HYPERLINK("https://ieeg-my.sharepoint.com/:b:/g/personal/transparencia_ieeg_org_mx/IQDFs3QBN8dCSLp72tnnPIluAXxSYDeoBAs_P3Th2lLkSuk?e=b5E0kQ")</f>
        <v>https://ieeg-my.sharepoint.com/:b:/g/personal/transparencia_ieeg_org_mx/IQDFs3QBN8dCSLp72tnnPIluAXxSYDeoBAs_P3Th2lLkSuk?e=b5E0kQ</v>
      </c>
      <c r="AF187" s="3">
        <v>180</v>
      </c>
      <c r="AG187" s="7" t="s">
        <v>127</v>
      </c>
      <c r="AH187" s="3" t="s">
        <v>119</v>
      </c>
      <c r="AI187" s="4">
        <v>46204</v>
      </c>
      <c r="AJ187" s="8" t="s">
        <v>806</v>
      </c>
    </row>
    <row r="188" spans="1:36" x14ac:dyDescent="0.25">
      <c r="A188" s="3">
        <v>2026</v>
      </c>
      <c r="B188" s="4">
        <v>46113</v>
      </c>
      <c r="C188" s="4">
        <v>46203</v>
      </c>
      <c r="D188" s="3" t="s">
        <v>91</v>
      </c>
      <c r="E188" s="3" t="s">
        <v>117</v>
      </c>
      <c r="F188" s="3" t="s">
        <v>310</v>
      </c>
      <c r="G188" s="3" t="s">
        <v>310</v>
      </c>
      <c r="H188" s="3" t="s">
        <v>142</v>
      </c>
      <c r="I188" s="3" t="s">
        <v>400</v>
      </c>
      <c r="J188" s="3" t="s">
        <v>534</v>
      </c>
      <c r="K188" s="3" t="s">
        <v>138</v>
      </c>
      <c r="L188" t="s">
        <v>102</v>
      </c>
      <c r="M188" s="3" t="s">
        <v>104</v>
      </c>
      <c r="N188" s="3" t="s">
        <v>146</v>
      </c>
      <c r="O188" s="3" t="s">
        <v>106</v>
      </c>
      <c r="P188">
        <v>0</v>
      </c>
      <c r="Q188" s="10">
        <v>543</v>
      </c>
      <c r="R188" s="3" t="s">
        <v>124</v>
      </c>
      <c r="S188" s="3" t="s">
        <v>125</v>
      </c>
      <c r="T188" s="3" t="s">
        <v>125</v>
      </c>
      <c r="U188" s="3" t="s">
        <v>124</v>
      </c>
      <c r="V188" s="3" t="s">
        <v>125</v>
      </c>
      <c r="W188" s="3" t="s">
        <v>517</v>
      </c>
      <c r="X188" s="3" t="s">
        <v>146</v>
      </c>
      <c r="Y188" s="11">
        <v>46132</v>
      </c>
      <c r="Z188" s="11">
        <v>46134</v>
      </c>
      <c r="AA188" s="3">
        <v>181</v>
      </c>
      <c r="AB188" s="6">
        <v>543</v>
      </c>
      <c r="AC188" s="3">
        <v>0</v>
      </c>
      <c r="AD188" s="11">
        <v>46139</v>
      </c>
      <c r="AE188" s="17" t="str">
        <f>HYPERLINK("https://ieeg-my.sharepoint.com/:b:/g/personal/transparencia_ieeg_org_mx/IQDXzQKOxbigT6-_O2FHoWsfAU1cTKUO8wcZwASpTq8O08Q?e=tqUyTT")</f>
        <v>https://ieeg-my.sharepoint.com/:b:/g/personal/transparencia_ieeg_org_mx/IQDXzQKOxbigT6-_O2FHoWsfAU1cTKUO8wcZwASpTq8O08Q?e=tqUyTT</v>
      </c>
      <c r="AF188" s="3">
        <v>181</v>
      </c>
      <c r="AG188" s="7" t="s">
        <v>127</v>
      </c>
      <c r="AH188" s="3" t="s">
        <v>119</v>
      </c>
      <c r="AI188" s="4">
        <v>46204</v>
      </c>
      <c r="AJ188" s="8" t="s">
        <v>806</v>
      </c>
    </row>
    <row r="189" spans="1:36" x14ac:dyDescent="0.25">
      <c r="A189" s="3">
        <v>2026</v>
      </c>
      <c r="B189" s="4">
        <v>46113</v>
      </c>
      <c r="C189" s="4">
        <v>46203</v>
      </c>
      <c r="D189" s="3" t="s">
        <v>91</v>
      </c>
      <c r="E189" s="3" t="s">
        <v>117</v>
      </c>
      <c r="F189" s="3" t="s">
        <v>141</v>
      </c>
      <c r="G189" s="3" t="s">
        <v>141</v>
      </c>
      <c r="H189" s="3" t="s">
        <v>142</v>
      </c>
      <c r="I189" s="3" t="s">
        <v>535</v>
      </c>
      <c r="J189" s="3" t="s">
        <v>177</v>
      </c>
      <c r="K189" s="3" t="s">
        <v>178</v>
      </c>
      <c r="L189" s="3" t="s">
        <v>101</v>
      </c>
      <c r="M189" s="3" t="s">
        <v>104</v>
      </c>
      <c r="N189" s="3" t="s">
        <v>146</v>
      </c>
      <c r="O189" s="3" t="s">
        <v>106</v>
      </c>
      <c r="P189">
        <v>0</v>
      </c>
      <c r="Q189" s="10">
        <v>724</v>
      </c>
      <c r="R189" s="3" t="s">
        <v>124</v>
      </c>
      <c r="S189" s="3" t="s">
        <v>125</v>
      </c>
      <c r="T189" s="3" t="s">
        <v>125</v>
      </c>
      <c r="U189" s="3" t="s">
        <v>124</v>
      </c>
      <c r="V189" s="3" t="s">
        <v>125</v>
      </c>
      <c r="W189" s="3" t="s">
        <v>518</v>
      </c>
      <c r="X189" s="3" t="s">
        <v>146</v>
      </c>
      <c r="Y189" s="11">
        <v>46141</v>
      </c>
      <c r="Z189" s="11">
        <v>46149</v>
      </c>
      <c r="AA189" s="3">
        <v>182</v>
      </c>
      <c r="AB189" s="6">
        <v>724</v>
      </c>
      <c r="AC189" s="3">
        <v>0</v>
      </c>
      <c r="AD189" s="11">
        <v>46150</v>
      </c>
      <c r="AE189" s="17" t="str">
        <f>HYPERLINK("https://ieeg-my.sharepoint.com/:b:/g/personal/transparencia_ieeg_org_mx/IQC6eS-r81T6R4JVHMaf3r2MAdrU2CBcQFCeA0hAPvy0axk?e=kMSkgr")</f>
        <v>https://ieeg-my.sharepoint.com/:b:/g/personal/transparencia_ieeg_org_mx/IQC6eS-r81T6R4JVHMaf3r2MAdrU2CBcQFCeA0hAPvy0axk?e=kMSkgr</v>
      </c>
      <c r="AF189" s="3">
        <v>182</v>
      </c>
      <c r="AG189" s="7" t="s">
        <v>127</v>
      </c>
      <c r="AH189" s="3" t="s">
        <v>119</v>
      </c>
      <c r="AI189" s="4">
        <v>46204</v>
      </c>
      <c r="AJ189" s="8" t="s">
        <v>806</v>
      </c>
    </row>
    <row r="190" spans="1:36" x14ac:dyDescent="0.25">
      <c r="A190" s="3">
        <v>2026</v>
      </c>
      <c r="B190" s="4">
        <v>46113</v>
      </c>
      <c r="C190" s="4">
        <v>46203</v>
      </c>
      <c r="D190" s="3" t="s">
        <v>91</v>
      </c>
      <c r="E190" s="3" t="s">
        <v>117</v>
      </c>
      <c r="F190" s="3" t="s">
        <v>141</v>
      </c>
      <c r="G190" s="3" t="s">
        <v>141</v>
      </c>
      <c r="H190" s="3" t="s">
        <v>142</v>
      </c>
      <c r="I190" s="3" t="s">
        <v>176</v>
      </c>
      <c r="J190" s="3" t="s">
        <v>177</v>
      </c>
      <c r="K190" s="3" t="s">
        <v>178</v>
      </c>
      <c r="L190" s="3" t="s">
        <v>101</v>
      </c>
      <c r="M190" s="3" t="s">
        <v>104</v>
      </c>
      <c r="N190" s="3" t="s">
        <v>146</v>
      </c>
      <c r="O190" s="3" t="s">
        <v>106</v>
      </c>
      <c r="P190">
        <v>0</v>
      </c>
      <c r="Q190" s="10">
        <v>724</v>
      </c>
      <c r="R190" s="3" t="s">
        <v>124</v>
      </c>
      <c r="S190" s="3" t="s">
        <v>125</v>
      </c>
      <c r="T190" s="3" t="s">
        <v>125</v>
      </c>
      <c r="U190" s="3" t="s">
        <v>124</v>
      </c>
      <c r="V190" s="3" t="s">
        <v>125</v>
      </c>
      <c r="W190" s="3" t="s">
        <v>536</v>
      </c>
      <c r="X190" s="3" t="s">
        <v>146</v>
      </c>
      <c r="Y190" s="11">
        <v>46132</v>
      </c>
      <c r="Z190" s="11">
        <v>46135</v>
      </c>
      <c r="AA190" s="3">
        <v>183</v>
      </c>
      <c r="AB190" s="6">
        <v>724</v>
      </c>
      <c r="AC190" s="3">
        <v>0</v>
      </c>
      <c r="AD190" s="11">
        <v>46139</v>
      </c>
      <c r="AE190" s="17" t="str">
        <f>HYPERLINK("https://ieeg-my.sharepoint.com/:b:/g/personal/transparencia_ieeg_org_mx/IQBPxZwKQqWYSoJJ2ns4AsrlAQ59WQRgQafVKwsRGk6_pqw?e=TEflWx")</f>
        <v>https://ieeg-my.sharepoint.com/:b:/g/personal/transparencia_ieeg_org_mx/IQBPxZwKQqWYSoJJ2ns4AsrlAQ59WQRgQafVKwsRGk6_pqw?e=TEflWx</v>
      </c>
      <c r="AF190" s="3">
        <v>183</v>
      </c>
      <c r="AG190" s="7" t="s">
        <v>127</v>
      </c>
      <c r="AH190" s="3" t="s">
        <v>119</v>
      </c>
      <c r="AI190" s="4">
        <v>46204</v>
      </c>
      <c r="AJ190" s="8" t="s">
        <v>806</v>
      </c>
    </row>
    <row r="191" spans="1:36" x14ac:dyDescent="0.25">
      <c r="A191" s="3">
        <v>2026</v>
      </c>
      <c r="B191" s="4">
        <v>46113</v>
      </c>
      <c r="C191" s="4">
        <v>46203</v>
      </c>
      <c r="D191" s="3" t="s">
        <v>91</v>
      </c>
      <c r="E191" s="3" t="s">
        <v>117</v>
      </c>
      <c r="F191" s="3" t="s">
        <v>348</v>
      </c>
      <c r="G191" s="3" t="s">
        <v>188</v>
      </c>
      <c r="H191" s="3" t="s">
        <v>195</v>
      </c>
      <c r="I191" s="3" t="s">
        <v>349</v>
      </c>
      <c r="J191" s="3" t="s">
        <v>350</v>
      </c>
      <c r="K191" s="3" t="s">
        <v>192</v>
      </c>
      <c r="L191" s="3" t="s">
        <v>101</v>
      </c>
      <c r="M191" s="3" t="s">
        <v>104</v>
      </c>
      <c r="N191" s="3" t="s">
        <v>537</v>
      </c>
      <c r="O191" s="3" t="s">
        <v>106</v>
      </c>
      <c r="P191">
        <v>0</v>
      </c>
      <c r="Q191" s="10">
        <v>181</v>
      </c>
      <c r="R191" s="3" t="s">
        <v>124</v>
      </c>
      <c r="S191" s="3" t="s">
        <v>125</v>
      </c>
      <c r="T191" s="3" t="s">
        <v>125</v>
      </c>
      <c r="U191" s="3" t="s">
        <v>124</v>
      </c>
      <c r="V191" s="3" t="s">
        <v>125</v>
      </c>
      <c r="W191" s="3" t="s">
        <v>255</v>
      </c>
      <c r="X191" s="3" t="s">
        <v>537</v>
      </c>
      <c r="Y191" s="11">
        <v>46140</v>
      </c>
      <c r="Z191" s="11">
        <v>46140</v>
      </c>
      <c r="AA191" s="3">
        <v>184</v>
      </c>
      <c r="AB191" s="6">
        <v>181</v>
      </c>
      <c r="AC191" s="3">
        <v>0</v>
      </c>
      <c r="AD191" s="11">
        <v>46148</v>
      </c>
      <c r="AE191" s="17" t="str">
        <f>HYPERLINK("https://ieeg-my.sharepoint.com/:b:/g/personal/transparencia_ieeg_org_mx/IQBo7oxHM2eZTqwPZU2TtJMVAXMQyiY666QCvY6ndcfOZuw?e=IMh8Kl")</f>
        <v>https://ieeg-my.sharepoint.com/:b:/g/personal/transparencia_ieeg_org_mx/IQBo7oxHM2eZTqwPZU2TtJMVAXMQyiY666QCvY6ndcfOZuw?e=IMh8Kl</v>
      </c>
      <c r="AF191" s="3">
        <v>184</v>
      </c>
      <c r="AG191" s="7" t="s">
        <v>127</v>
      </c>
      <c r="AH191" s="3" t="s">
        <v>119</v>
      </c>
      <c r="AI191" s="4">
        <v>46204</v>
      </c>
      <c r="AJ191" s="8" t="s">
        <v>806</v>
      </c>
    </row>
    <row r="192" spans="1:36" x14ac:dyDescent="0.25">
      <c r="A192" s="3">
        <v>2026</v>
      </c>
      <c r="B192" s="4">
        <v>46113</v>
      </c>
      <c r="C192" s="4">
        <v>46203</v>
      </c>
      <c r="D192" s="3" t="s">
        <v>91</v>
      </c>
      <c r="E192" s="3" t="s">
        <v>117</v>
      </c>
      <c r="F192" s="3" t="s">
        <v>198</v>
      </c>
      <c r="G192" s="3" t="s">
        <v>199</v>
      </c>
      <c r="H192" s="3" t="s">
        <v>195</v>
      </c>
      <c r="I192" s="3" t="s">
        <v>538</v>
      </c>
      <c r="J192" s="3" t="s">
        <v>191</v>
      </c>
      <c r="K192" s="3" t="s">
        <v>539</v>
      </c>
      <c r="L192" s="3" t="s">
        <v>101</v>
      </c>
      <c r="M192" s="3" t="s">
        <v>104</v>
      </c>
      <c r="N192" s="3" t="s">
        <v>540</v>
      </c>
      <c r="O192" s="3" t="s">
        <v>106</v>
      </c>
      <c r="P192">
        <v>0</v>
      </c>
      <c r="Q192" s="10">
        <v>181</v>
      </c>
      <c r="R192" s="3" t="s">
        <v>124</v>
      </c>
      <c r="S192" s="3" t="s">
        <v>125</v>
      </c>
      <c r="T192" s="3" t="s">
        <v>125</v>
      </c>
      <c r="U192" s="3" t="s">
        <v>124</v>
      </c>
      <c r="V192" s="3" t="s">
        <v>125</v>
      </c>
      <c r="W192" s="3" t="s">
        <v>171</v>
      </c>
      <c r="X192" s="3" t="s">
        <v>540</v>
      </c>
      <c r="Y192" s="11">
        <v>46142</v>
      </c>
      <c r="Z192" s="11">
        <v>46142</v>
      </c>
      <c r="AA192" s="3">
        <v>185</v>
      </c>
      <c r="AB192" s="6">
        <v>181</v>
      </c>
      <c r="AC192" s="3">
        <v>0</v>
      </c>
      <c r="AD192" s="11">
        <v>46148</v>
      </c>
      <c r="AE192" s="17" t="str">
        <f>HYPERLINK("https://ieeg-my.sharepoint.com/:b:/g/personal/transparencia_ieeg_org_mx/IQBAFxcJk6-1Q7IW8O0suvIBAY46zjJszd9edatPrr36ahQ?e=rFd3Vt")</f>
        <v>https://ieeg-my.sharepoint.com/:b:/g/personal/transparencia_ieeg_org_mx/IQBAFxcJk6-1Q7IW8O0suvIBAY46zjJszd9edatPrr36ahQ?e=rFd3Vt</v>
      </c>
      <c r="AF192" s="3">
        <v>185</v>
      </c>
      <c r="AG192" s="7" t="s">
        <v>127</v>
      </c>
      <c r="AH192" s="3" t="s">
        <v>119</v>
      </c>
      <c r="AI192" s="4">
        <v>46204</v>
      </c>
      <c r="AJ192" s="8" t="s">
        <v>806</v>
      </c>
    </row>
    <row r="193" spans="1:36" x14ac:dyDescent="0.25">
      <c r="A193" s="3">
        <v>2026</v>
      </c>
      <c r="B193" s="4">
        <v>46113</v>
      </c>
      <c r="C193" s="4">
        <v>46203</v>
      </c>
      <c r="D193" s="3" t="s">
        <v>91</v>
      </c>
      <c r="E193" s="3" t="s">
        <v>134</v>
      </c>
      <c r="F193" s="3" t="s">
        <v>244</v>
      </c>
      <c r="G193" s="3" t="s">
        <v>245</v>
      </c>
      <c r="H193" s="3" t="s">
        <v>219</v>
      </c>
      <c r="I193" s="3" t="s">
        <v>246</v>
      </c>
      <c r="J193" s="3" t="s">
        <v>247</v>
      </c>
      <c r="K193" s="3" t="s">
        <v>145</v>
      </c>
      <c r="L193" t="s">
        <v>102</v>
      </c>
      <c r="M193" s="3" t="s">
        <v>104</v>
      </c>
      <c r="N193" s="3" t="s">
        <v>541</v>
      </c>
      <c r="O193" s="3" t="s">
        <v>106</v>
      </c>
      <c r="P193">
        <v>0</v>
      </c>
      <c r="Q193" s="10">
        <v>69</v>
      </c>
      <c r="R193" s="3" t="s">
        <v>124</v>
      </c>
      <c r="S193" s="3" t="s">
        <v>125</v>
      </c>
      <c r="T193" s="3" t="s">
        <v>125</v>
      </c>
      <c r="U193" s="3" t="s">
        <v>124</v>
      </c>
      <c r="V193" s="3" t="s">
        <v>125</v>
      </c>
      <c r="W193" s="3" t="s">
        <v>341</v>
      </c>
      <c r="X193" s="3" t="s">
        <v>541</v>
      </c>
      <c r="Y193" s="11">
        <v>46146</v>
      </c>
      <c r="Z193" s="11">
        <v>46146</v>
      </c>
      <c r="AA193" s="3">
        <v>186</v>
      </c>
      <c r="AB193" s="6">
        <v>69</v>
      </c>
      <c r="AC193" s="3">
        <v>0</v>
      </c>
      <c r="AD193" s="11">
        <v>46146</v>
      </c>
      <c r="AE193" s="19"/>
      <c r="AF193" s="3">
        <v>186</v>
      </c>
      <c r="AG193" s="7" t="s">
        <v>127</v>
      </c>
      <c r="AH193" s="3" t="s">
        <v>119</v>
      </c>
      <c r="AI193" s="4">
        <v>46204</v>
      </c>
      <c r="AJ193" s="8" t="s">
        <v>806</v>
      </c>
    </row>
    <row r="194" spans="1:36" x14ac:dyDescent="0.25">
      <c r="A194" s="3">
        <v>2026</v>
      </c>
      <c r="B194" s="4">
        <v>46113</v>
      </c>
      <c r="C194" s="4">
        <v>46203</v>
      </c>
      <c r="D194" s="3" t="s">
        <v>91</v>
      </c>
      <c r="E194" s="3" t="s">
        <v>134</v>
      </c>
      <c r="F194" s="3" t="s">
        <v>244</v>
      </c>
      <c r="G194" s="3" t="s">
        <v>245</v>
      </c>
      <c r="H194" s="3" t="s">
        <v>219</v>
      </c>
      <c r="I194" s="3" t="s">
        <v>418</v>
      </c>
      <c r="J194" s="3" t="s">
        <v>122</v>
      </c>
      <c r="K194" s="3" t="s">
        <v>419</v>
      </c>
      <c r="L194" t="s">
        <v>102</v>
      </c>
      <c r="M194" s="3" t="s">
        <v>104</v>
      </c>
      <c r="N194" s="3" t="s">
        <v>542</v>
      </c>
      <c r="O194" s="3" t="s">
        <v>106</v>
      </c>
      <c r="P194">
        <v>0</v>
      </c>
      <c r="Q194" s="10">
        <v>40</v>
      </c>
      <c r="R194" s="3" t="s">
        <v>124</v>
      </c>
      <c r="S194" s="3" t="s">
        <v>125</v>
      </c>
      <c r="T194" s="3" t="s">
        <v>125</v>
      </c>
      <c r="U194" s="3" t="s">
        <v>124</v>
      </c>
      <c r="V194" s="3" t="s">
        <v>125</v>
      </c>
      <c r="W194" s="3" t="s">
        <v>133</v>
      </c>
      <c r="X194" s="3" t="s">
        <v>542</v>
      </c>
      <c r="Y194" s="11">
        <v>46148</v>
      </c>
      <c r="Z194" s="11">
        <v>46148</v>
      </c>
      <c r="AA194" s="3">
        <v>187</v>
      </c>
      <c r="AB194" s="6">
        <v>40</v>
      </c>
      <c r="AC194" s="3">
        <v>0</v>
      </c>
      <c r="AD194" s="11">
        <v>46150</v>
      </c>
      <c r="AE194" s="17" t="str">
        <f>HYPERLINK("https://ieeg-my.sharepoint.com/:b:/g/personal/transparencia_ieeg_org_mx/IQBxMnsnJQIOQI9GMz8V1mx2AXnqr2XkpPTFcunkX1aOWv0?e=jDIo5L")</f>
        <v>https://ieeg-my.sharepoint.com/:b:/g/personal/transparencia_ieeg_org_mx/IQBxMnsnJQIOQI9GMz8V1mx2AXnqr2XkpPTFcunkX1aOWv0?e=jDIo5L</v>
      </c>
      <c r="AF194" s="3">
        <v>187</v>
      </c>
      <c r="AG194" s="7" t="s">
        <v>127</v>
      </c>
      <c r="AH194" s="3" t="s">
        <v>119</v>
      </c>
      <c r="AI194" s="4">
        <v>46204</v>
      </c>
      <c r="AJ194" s="8" t="s">
        <v>812</v>
      </c>
    </row>
    <row r="195" spans="1:36" x14ac:dyDescent="0.25">
      <c r="A195" s="3">
        <v>2026</v>
      </c>
      <c r="B195" s="4">
        <v>46113</v>
      </c>
      <c r="C195" s="4">
        <v>46203</v>
      </c>
      <c r="D195" s="3" t="s">
        <v>91</v>
      </c>
      <c r="E195" s="3" t="s">
        <v>209</v>
      </c>
      <c r="F195" s="3" t="s">
        <v>231</v>
      </c>
      <c r="G195" s="3" t="s">
        <v>232</v>
      </c>
      <c r="H195" s="3" t="s">
        <v>288</v>
      </c>
      <c r="I195" s="3" t="s">
        <v>289</v>
      </c>
      <c r="J195" s="3" t="s">
        <v>214</v>
      </c>
      <c r="K195" s="3" t="s">
        <v>192</v>
      </c>
      <c r="L195" s="3" t="s">
        <v>101</v>
      </c>
      <c r="M195" s="3" t="s">
        <v>104</v>
      </c>
      <c r="N195" s="3" t="s">
        <v>543</v>
      </c>
      <c r="O195" s="3" t="s">
        <v>106</v>
      </c>
      <c r="P195">
        <v>0</v>
      </c>
      <c r="Q195" s="10">
        <v>260</v>
      </c>
      <c r="R195" s="3" t="s">
        <v>124</v>
      </c>
      <c r="S195" s="3" t="s">
        <v>125</v>
      </c>
      <c r="T195" s="3" t="s">
        <v>126</v>
      </c>
      <c r="U195" s="3" t="s">
        <v>124</v>
      </c>
      <c r="V195" s="3" t="s">
        <v>125</v>
      </c>
      <c r="W195" s="3" t="s">
        <v>125</v>
      </c>
      <c r="X195" s="3" t="s">
        <v>543</v>
      </c>
      <c r="Y195" s="11">
        <v>46140</v>
      </c>
      <c r="Z195" s="11">
        <v>46140</v>
      </c>
      <c r="AA195" s="3">
        <v>188</v>
      </c>
      <c r="AB195" s="6">
        <v>260</v>
      </c>
      <c r="AC195" s="3">
        <v>0</v>
      </c>
      <c r="AD195" s="11">
        <v>46156</v>
      </c>
      <c r="AE195" s="19"/>
      <c r="AF195" s="3">
        <v>188</v>
      </c>
      <c r="AG195" s="7" t="s">
        <v>127</v>
      </c>
      <c r="AH195" s="3" t="s">
        <v>119</v>
      </c>
      <c r="AI195" s="4">
        <v>46204</v>
      </c>
      <c r="AJ195" s="8" t="s">
        <v>806</v>
      </c>
    </row>
    <row r="196" spans="1:36" x14ac:dyDescent="0.25">
      <c r="A196" s="3">
        <v>2026</v>
      </c>
      <c r="B196" s="4">
        <v>46113</v>
      </c>
      <c r="C196" s="4">
        <v>46203</v>
      </c>
      <c r="D196" s="3" t="s">
        <v>91</v>
      </c>
      <c r="E196" s="3" t="s">
        <v>209</v>
      </c>
      <c r="F196" s="3" t="s">
        <v>408</v>
      </c>
      <c r="G196" s="3" t="s">
        <v>257</v>
      </c>
      <c r="H196" s="3" t="s">
        <v>409</v>
      </c>
      <c r="I196" s="3" t="s">
        <v>410</v>
      </c>
      <c r="J196" s="3" t="s">
        <v>121</v>
      </c>
      <c r="K196" s="3" t="s">
        <v>411</v>
      </c>
      <c r="L196" s="3" t="s">
        <v>101</v>
      </c>
      <c r="M196" s="3" t="s">
        <v>104</v>
      </c>
      <c r="N196" s="3" t="s">
        <v>544</v>
      </c>
      <c r="O196" s="3" t="s">
        <v>106</v>
      </c>
      <c r="P196">
        <v>0</v>
      </c>
      <c r="Q196" s="10">
        <v>76</v>
      </c>
      <c r="R196" s="3" t="s">
        <v>124</v>
      </c>
      <c r="S196" s="3" t="s">
        <v>125</v>
      </c>
      <c r="T196" s="3" t="s">
        <v>406</v>
      </c>
      <c r="U196" s="3" t="s">
        <v>124</v>
      </c>
      <c r="V196" s="3" t="s">
        <v>125</v>
      </c>
      <c r="W196" s="3" t="s">
        <v>313</v>
      </c>
      <c r="X196" s="3" t="s">
        <v>544</v>
      </c>
      <c r="Y196" s="11">
        <v>46154</v>
      </c>
      <c r="Z196" s="11">
        <v>46154</v>
      </c>
      <c r="AA196" s="3">
        <v>189</v>
      </c>
      <c r="AB196" s="6">
        <v>76</v>
      </c>
      <c r="AC196" s="3">
        <v>0</v>
      </c>
      <c r="AD196" s="11">
        <v>46160</v>
      </c>
      <c r="AE196" s="19"/>
      <c r="AF196" s="3">
        <v>189</v>
      </c>
      <c r="AG196" s="7" t="s">
        <v>127</v>
      </c>
      <c r="AH196" s="3" t="s">
        <v>119</v>
      </c>
      <c r="AI196" s="4">
        <v>46204</v>
      </c>
      <c r="AJ196" s="8" t="s">
        <v>806</v>
      </c>
    </row>
    <row r="197" spans="1:36" x14ac:dyDescent="0.25">
      <c r="A197" s="3">
        <v>2026</v>
      </c>
      <c r="B197" s="4">
        <v>46113</v>
      </c>
      <c r="C197" s="4">
        <v>46203</v>
      </c>
      <c r="D197" s="3" t="s">
        <v>91</v>
      </c>
      <c r="E197" s="3" t="s">
        <v>209</v>
      </c>
      <c r="F197" s="3" t="s">
        <v>408</v>
      </c>
      <c r="G197" s="3" t="s">
        <v>257</v>
      </c>
      <c r="H197" s="3" t="s">
        <v>409</v>
      </c>
      <c r="I197" s="3" t="s">
        <v>410</v>
      </c>
      <c r="J197" s="3" t="s">
        <v>121</v>
      </c>
      <c r="K197" s="3" t="s">
        <v>411</v>
      </c>
      <c r="L197" s="3" t="s">
        <v>101</v>
      </c>
      <c r="M197" s="3" t="s">
        <v>104</v>
      </c>
      <c r="N197" s="3" t="s">
        <v>545</v>
      </c>
      <c r="O197" s="3" t="s">
        <v>106</v>
      </c>
      <c r="P197">
        <v>1</v>
      </c>
      <c r="Q197" s="10">
        <v>781</v>
      </c>
      <c r="R197" s="3" t="s">
        <v>124</v>
      </c>
      <c r="S197" s="3" t="s">
        <v>125</v>
      </c>
      <c r="T197" s="3" t="s">
        <v>406</v>
      </c>
      <c r="U197" s="3" t="s">
        <v>124</v>
      </c>
      <c r="V197" s="3" t="s">
        <v>125</v>
      </c>
      <c r="W197" s="3" t="s">
        <v>313</v>
      </c>
      <c r="X197" s="3" t="s">
        <v>545</v>
      </c>
      <c r="Y197" s="11">
        <v>46154</v>
      </c>
      <c r="Z197" s="11">
        <v>46154</v>
      </c>
      <c r="AA197" s="3">
        <v>190</v>
      </c>
      <c r="AB197" s="6">
        <v>781</v>
      </c>
      <c r="AC197" s="3">
        <v>0</v>
      </c>
      <c r="AD197" s="11">
        <v>46160</v>
      </c>
      <c r="AE197" s="17" t="str">
        <f>HYPERLINK("https://ieeg-my.sharepoint.com/:b:/g/personal/transparencia_ieeg_org_mx/IQBsi751jPTOSqnxGX8T-fY8AXuD7JBh_mtyUXvGtnsWfyY?e=gWqQLz")</f>
        <v>https://ieeg-my.sharepoint.com/:b:/g/personal/transparencia_ieeg_org_mx/IQBsi751jPTOSqnxGX8T-fY8AXuD7JBh_mtyUXvGtnsWfyY?e=gWqQLz</v>
      </c>
      <c r="AF197" s="3">
        <v>190</v>
      </c>
      <c r="AG197" s="7" t="s">
        <v>127</v>
      </c>
      <c r="AH197" s="3" t="s">
        <v>119</v>
      </c>
      <c r="AI197" s="4">
        <v>46204</v>
      </c>
      <c r="AJ197" s="8" t="s">
        <v>806</v>
      </c>
    </row>
    <row r="198" spans="1:36" x14ac:dyDescent="0.25">
      <c r="A198" s="3">
        <v>2026</v>
      </c>
      <c r="B198" s="4">
        <v>46113</v>
      </c>
      <c r="C198" s="4">
        <v>46203</v>
      </c>
      <c r="D198" s="3" t="s">
        <v>91</v>
      </c>
      <c r="E198" s="3" t="s">
        <v>209</v>
      </c>
      <c r="F198" s="3" t="s">
        <v>408</v>
      </c>
      <c r="G198" s="3" t="s">
        <v>257</v>
      </c>
      <c r="H198" s="3" t="s">
        <v>284</v>
      </c>
      <c r="I198" s="3" t="s">
        <v>285</v>
      </c>
      <c r="J198" s="3" t="s">
        <v>286</v>
      </c>
      <c r="K198" s="3" t="s">
        <v>164</v>
      </c>
      <c r="L198" s="3" t="s">
        <v>101</v>
      </c>
      <c r="M198" s="3" t="s">
        <v>104</v>
      </c>
      <c r="N198" s="3" t="s">
        <v>546</v>
      </c>
      <c r="O198" s="3" t="s">
        <v>106</v>
      </c>
      <c r="P198">
        <v>0</v>
      </c>
      <c r="Q198" s="10">
        <v>805</v>
      </c>
      <c r="R198" s="3" t="s">
        <v>124</v>
      </c>
      <c r="S198" s="3" t="s">
        <v>125</v>
      </c>
      <c r="T198" s="3" t="s">
        <v>133</v>
      </c>
      <c r="U198" s="3" t="s">
        <v>124</v>
      </c>
      <c r="V198" s="3" t="s">
        <v>125</v>
      </c>
      <c r="W198" s="3" t="s">
        <v>547</v>
      </c>
      <c r="X198" s="3" t="s">
        <v>546</v>
      </c>
      <c r="Y198" s="11">
        <v>46138</v>
      </c>
      <c r="Z198" s="11">
        <v>46150</v>
      </c>
      <c r="AA198" s="3">
        <v>191</v>
      </c>
      <c r="AB198" s="6">
        <v>805</v>
      </c>
      <c r="AC198" s="3">
        <v>0</v>
      </c>
      <c r="AD198" s="11">
        <v>46157</v>
      </c>
      <c r="AE198" s="20"/>
      <c r="AF198" s="3">
        <v>191</v>
      </c>
      <c r="AG198" s="7" t="s">
        <v>127</v>
      </c>
      <c r="AH198" s="3" t="s">
        <v>119</v>
      </c>
      <c r="AI198" s="4">
        <v>46204</v>
      </c>
      <c r="AJ198" s="8" t="s">
        <v>806</v>
      </c>
    </row>
    <row r="199" spans="1:36" x14ac:dyDescent="0.25">
      <c r="A199" s="3">
        <v>2026</v>
      </c>
      <c r="B199" s="4">
        <v>46113</v>
      </c>
      <c r="C199" s="4">
        <v>46203</v>
      </c>
      <c r="D199" s="3" t="s">
        <v>91</v>
      </c>
      <c r="E199" s="3" t="s">
        <v>209</v>
      </c>
      <c r="F199" s="3" t="s">
        <v>231</v>
      </c>
      <c r="G199" s="3" t="s">
        <v>232</v>
      </c>
      <c r="H199" s="3" t="s">
        <v>382</v>
      </c>
      <c r="I199" s="3" t="s">
        <v>383</v>
      </c>
      <c r="J199" s="3" t="s">
        <v>164</v>
      </c>
      <c r="K199" s="3" t="s">
        <v>384</v>
      </c>
      <c r="L199" s="3" t="s">
        <v>101</v>
      </c>
      <c r="M199" s="3" t="s">
        <v>104</v>
      </c>
      <c r="N199" s="3" t="s">
        <v>548</v>
      </c>
      <c r="O199" s="3" t="s">
        <v>106</v>
      </c>
      <c r="P199">
        <v>1</v>
      </c>
      <c r="Q199" s="10">
        <v>575</v>
      </c>
      <c r="R199" s="3" t="s">
        <v>124</v>
      </c>
      <c r="S199" s="3" t="s">
        <v>125</v>
      </c>
      <c r="T199" s="3" t="s">
        <v>358</v>
      </c>
      <c r="U199" s="3" t="s">
        <v>124</v>
      </c>
      <c r="V199" s="3" t="s">
        <v>125</v>
      </c>
      <c r="W199" s="3" t="s">
        <v>549</v>
      </c>
      <c r="X199" s="3" t="s">
        <v>548</v>
      </c>
      <c r="Y199" s="11">
        <v>46130</v>
      </c>
      <c r="Z199" s="11">
        <v>46148</v>
      </c>
      <c r="AA199" s="3">
        <v>192</v>
      </c>
      <c r="AB199" s="6">
        <v>575</v>
      </c>
      <c r="AC199" s="3">
        <v>0</v>
      </c>
      <c r="AD199" s="11">
        <v>46157</v>
      </c>
      <c r="AE199" s="19"/>
      <c r="AF199" s="3">
        <v>192</v>
      </c>
      <c r="AG199" s="7" t="s">
        <v>127</v>
      </c>
      <c r="AH199" s="3" t="s">
        <v>119</v>
      </c>
      <c r="AI199" s="4">
        <v>46204</v>
      </c>
      <c r="AJ199" s="8" t="s">
        <v>806</v>
      </c>
    </row>
    <row r="200" spans="1:36" x14ac:dyDescent="0.25">
      <c r="A200" s="3">
        <v>2026</v>
      </c>
      <c r="B200" s="4">
        <v>46113</v>
      </c>
      <c r="C200" s="4">
        <v>46203</v>
      </c>
      <c r="D200" s="3" t="s">
        <v>91</v>
      </c>
      <c r="E200" s="3" t="s">
        <v>117</v>
      </c>
      <c r="F200" s="3" t="s">
        <v>550</v>
      </c>
      <c r="G200" s="3" t="s">
        <v>250</v>
      </c>
      <c r="H200" s="3" t="s">
        <v>382</v>
      </c>
      <c r="I200" s="3" t="s">
        <v>388</v>
      </c>
      <c r="J200" s="3" t="s">
        <v>389</v>
      </c>
      <c r="K200" s="3" t="s">
        <v>390</v>
      </c>
      <c r="L200" t="s">
        <v>102</v>
      </c>
      <c r="M200" s="3" t="s">
        <v>104</v>
      </c>
      <c r="N200" s="3" t="s">
        <v>551</v>
      </c>
      <c r="O200" s="3" t="s">
        <v>106</v>
      </c>
      <c r="P200">
        <v>1</v>
      </c>
      <c r="Q200" s="10">
        <v>362</v>
      </c>
      <c r="R200" s="3" t="s">
        <v>124</v>
      </c>
      <c r="S200" s="3" t="s">
        <v>125</v>
      </c>
      <c r="T200" s="3" t="s">
        <v>358</v>
      </c>
      <c r="U200" s="3" t="s">
        <v>124</v>
      </c>
      <c r="V200" s="3" t="s">
        <v>125</v>
      </c>
      <c r="W200" s="3" t="s">
        <v>238</v>
      </c>
      <c r="X200" s="3" t="s">
        <v>551</v>
      </c>
      <c r="Y200" s="11">
        <v>46140</v>
      </c>
      <c r="Z200" s="11">
        <v>46140</v>
      </c>
      <c r="AA200" s="3">
        <v>193</v>
      </c>
      <c r="AB200" s="6">
        <v>362</v>
      </c>
      <c r="AC200" s="3">
        <v>0</v>
      </c>
      <c r="AD200" s="11">
        <v>46157</v>
      </c>
      <c r="AE200" s="17" t="str">
        <f>HYPERLINK("https://ieeg-my.sharepoint.com/:b:/g/personal/transparencia_ieeg_org_mx/IQCwwqVtRXM7Tack5LLvO9UZAbWRH2fifAfbOMJxeiXt9w0?e=aWRtQi")</f>
        <v>https://ieeg-my.sharepoint.com/:b:/g/personal/transparencia_ieeg_org_mx/IQCwwqVtRXM7Tack5LLvO9UZAbWRH2fifAfbOMJxeiXt9w0?e=aWRtQi</v>
      </c>
      <c r="AF200" s="3">
        <v>193</v>
      </c>
      <c r="AG200" s="7" t="s">
        <v>127</v>
      </c>
      <c r="AH200" s="3" t="s">
        <v>119</v>
      </c>
      <c r="AI200" s="4">
        <v>46204</v>
      </c>
      <c r="AJ200" s="8" t="s">
        <v>806</v>
      </c>
    </row>
    <row r="201" spans="1:36" x14ac:dyDescent="0.25">
      <c r="A201" s="3">
        <v>2026</v>
      </c>
      <c r="B201" s="4">
        <v>46113</v>
      </c>
      <c r="C201" s="4">
        <v>46203</v>
      </c>
      <c r="D201" s="3" t="s">
        <v>91</v>
      </c>
      <c r="E201" s="3" t="s">
        <v>117</v>
      </c>
      <c r="F201" s="3" t="s">
        <v>198</v>
      </c>
      <c r="G201" s="3" t="s">
        <v>199</v>
      </c>
      <c r="H201" s="3" t="s">
        <v>425</v>
      </c>
      <c r="I201" s="3" t="s">
        <v>552</v>
      </c>
      <c r="J201" s="3" t="s">
        <v>553</v>
      </c>
      <c r="K201" s="3" t="s">
        <v>554</v>
      </c>
      <c r="L201" t="s">
        <v>102</v>
      </c>
      <c r="M201" s="3" t="s">
        <v>104</v>
      </c>
      <c r="N201" s="3" t="s">
        <v>555</v>
      </c>
      <c r="O201" s="3" t="s">
        <v>106</v>
      </c>
      <c r="P201">
        <v>10</v>
      </c>
      <c r="Q201" s="10">
        <v>338</v>
      </c>
      <c r="R201" s="3" t="s">
        <v>124</v>
      </c>
      <c r="S201" s="3" t="s">
        <v>125</v>
      </c>
      <c r="T201" s="3" t="s">
        <v>125</v>
      </c>
      <c r="U201" s="3" t="s">
        <v>124</v>
      </c>
      <c r="V201" s="3" t="s">
        <v>125</v>
      </c>
      <c r="W201" s="3" t="s">
        <v>133</v>
      </c>
      <c r="X201" s="3" t="s">
        <v>555</v>
      </c>
      <c r="Y201" s="11">
        <v>46143</v>
      </c>
      <c r="Z201" s="11">
        <v>46151</v>
      </c>
      <c r="AA201" s="3">
        <v>194</v>
      </c>
      <c r="AB201" s="6">
        <v>338</v>
      </c>
      <c r="AC201" s="3">
        <v>0</v>
      </c>
      <c r="AD201" s="11">
        <v>46157</v>
      </c>
      <c r="AE201" s="19"/>
      <c r="AF201" s="3">
        <v>194</v>
      </c>
      <c r="AG201" s="7" t="s">
        <v>127</v>
      </c>
      <c r="AH201" s="3" t="s">
        <v>119</v>
      </c>
      <c r="AI201" s="4">
        <v>46204</v>
      </c>
      <c r="AJ201" s="8" t="s">
        <v>806</v>
      </c>
    </row>
    <row r="202" spans="1:36" x14ac:dyDescent="0.25">
      <c r="A202" s="3">
        <v>2026</v>
      </c>
      <c r="B202" s="4">
        <v>46113</v>
      </c>
      <c r="C202" s="4">
        <v>46203</v>
      </c>
      <c r="D202" s="3" t="s">
        <v>91</v>
      </c>
      <c r="E202" s="3" t="s">
        <v>117</v>
      </c>
      <c r="F202" s="3" t="s">
        <v>503</v>
      </c>
      <c r="G202" s="3" t="s">
        <v>136</v>
      </c>
      <c r="H202" s="3" t="s">
        <v>425</v>
      </c>
      <c r="I202" s="3" t="s">
        <v>556</v>
      </c>
      <c r="J202" s="3" t="s">
        <v>557</v>
      </c>
      <c r="K202" s="3" t="s">
        <v>558</v>
      </c>
      <c r="L202" t="s">
        <v>102</v>
      </c>
      <c r="M202" s="3" t="s">
        <v>104</v>
      </c>
      <c r="N202" s="3" t="s">
        <v>555</v>
      </c>
      <c r="O202" s="3" t="s">
        <v>106</v>
      </c>
      <c r="P202">
        <v>10</v>
      </c>
      <c r="Q202" s="10">
        <v>225</v>
      </c>
      <c r="R202" s="3" t="s">
        <v>124</v>
      </c>
      <c r="S202" s="3" t="s">
        <v>125</v>
      </c>
      <c r="T202" s="3" t="s">
        <v>125</v>
      </c>
      <c r="U202" s="3" t="s">
        <v>124</v>
      </c>
      <c r="V202" s="3" t="s">
        <v>125</v>
      </c>
      <c r="W202" s="3" t="s">
        <v>133</v>
      </c>
      <c r="X202" s="3" t="s">
        <v>555</v>
      </c>
      <c r="Y202" s="11">
        <v>46144</v>
      </c>
      <c r="Z202" s="11">
        <v>46149</v>
      </c>
      <c r="AA202" s="3">
        <v>195</v>
      </c>
      <c r="AB202" s="6">
        <v>225</v>
      </c>
      <c r="AC202" s="3">
        <v>0</v>
      </c>
      <c r="AD202" s="11">
        <v>46157</v>
      </c>
      <c r="AE202" s="20"/>
      <c r="AF202" s="3">
        <v>195</v>
      </c>
      <c r="AG202" s="7" t="s">
        <v>127</v>
      </c>
      <c r="AH202" s="3" t="s">
        <v>119</v>
      </c>
      <c r="AI202" s="4">
        <v>46204</v>
      </c>
      <c r="AJ202" s="8" t="s">
        <v>806</v>
      </c>
    </row>
    <row r="203" spans="1:36" x14ac:dyDescent="0.25">
      <c r="A203" s="3">
        <v>2026</v>
      </c>
      <c r="B203" s="4">
        <v>46113</v>
      </c>
      <c r="C203" s="4">
        <v>46203</v>
      </c>
      <c r="D203" s="3" t="s">
        <v>91</v>
      </c>
      <c r="E203" s="3" t="s">
        <v>117</v>
      </c>
      <c r="F203" s="3" t="s">
        <v>198</v>
      </c>
      <c r="G203" s="3" t="s">
        <v>199</v>
      </c>
      <c r="H203" s="3" t="s">
        <v>425</v>
      </c>
      <c r="I203" s="3" t="s">
        <v>559</v>
      </c>
      <c r="J203" s="3" t="s">
        <v>560</v>
      </c>
      <c r="K203" s="3" t="s">
        <v>164</v>
      </c>
      <c r="L203" s="3" t="s">
        <v>101</v>
      </c>
      <c r="M203" s="3" t="s">
        <v>104</v>
      </c>
      <c r="N203" s="3" t="s">
        <v>555</v>
      </c>
      <c r="O203" s="3" t="s">
        <v>106</v>
      </c>
      <c r="P203">
        <v>10</v>
      </c>
      <c r="Q203" s="10">
        <v>38</v>
      </c>
      <c r="R203" s="3" t="s">
        <v>124</v>
      </c>
      <c r="S203" s="3" t="s">
        <v>125</v>
      </c>
      <c r="T203" s="3" t="s">
        <v>125</v>
      </c>
      <c r="U203" s="3" t="s">
        <v>124</v>
      </c>
      <c r="V203" s="3" t="s">
        <v>125</v>
      </c>
      <c r="W203" s="3" t="s">
        <v>133</v>
      </c>
      <c r="X203" s="3" t="s">
        <v>555</v>
      </c>
      <c r="Y203" s="11">
        <v>46143</v>
      </c>
      <c r="Z203" s="11">
        <v>46152</v>
      </c>
      <c r="AA203" s="3">
        <v>196</v>
      </c>
      <c r="AB203" s="6">
        <v>38</v>
      </c>
      <c r="AC203" s="3">
        <v>0</v>
      </c>
      <c r="AD203" s="11">
        <v>46157</v>
      </c>
      <c r="AE203" s="19"/>
      <c r="AF203" s="3">
        <v>196</v>
      </c>
      <c r="AG203" s="7" t="s">
        <v>127</v>
      </c>
      <c r="AH203" s="3" t="s">
        <v>119</v>
      </c>
      <c r="AI203" s="4">
        <v>46204</v>
      </c>
      <c r="AJ203" s="8" t="s">
        <v>806</v>
      </c>
    </row>
    <row r="204" spans="1:36" x14ac:dyDescent="0.25">
      <c r="A204" s="3">
        <v>2026</v>
      </c>
      <c r="B204" s="4">
        <v>46113</v>
      </c>
      <c r="C204" s="4">
        <v>46203</v>
      </c>
      <c r="D204" s="3" t="s">
        <v>91</v>
      </c>
      <c r="E204" s="3" t="s">
        <v>117</v>
      </c>
      <c r="F204" s="3" t="s">
        <v>561</v>
      </c>
      <c r="G204" s="3" t="s">
        <v>211</v>
      </c>
      <c r="H204" s="3" t="s">
        <v>425</v>
      </c>
      <c r="I204" s="3" t="s">
        <v>562</v>
      </c>
      <c r="J204" s="3" t="s">
        <v>563</v>
      </c>
      <c r="K204" s="3" t="s">
        <v>564</v>
      </c>
      <c r="L204" t="s">
        <v>102</v>
      </c>
      <c r="M204" s="3" t="s">
        <v>104</v>
      </c>
      <c r="N204" s="3" t="s">
        <v>555</v>
      </c>
      <c r="O204" s="3" t="s">
        <v>106</v>
      </c>
      <c r="P204">
        <v>10</v>
      </c>
      <c r="Q204" s="10">
        <v>150</v>
      </c>
      <c r="R204" s="3" t="s">
        <v>124</v>
      </c>
      <c r="S204" s="3" t="s">
        <v>125</v>
      </c>
      <c r="T204" s="3" t="s">
        <v>125</v>
      </c>
      <c r="U204" s="3" t="s">
        <v>124</v>
      </c>
      <c r="V204" s="3" t="s">
        <v>125</v>
      </c>
      <c r="W204" s="3" t="s">
        <v>133</v>
      </c>
      <c r="X204" s="3" t="s">
        <v>555</v>
      </c>
      <c r="Y204" s="11">
        <v>46145</v>
      </c>
      <c r="Z204" s="11">
        <v>46151</v>
      </c>
      <c r="AA204" s="3">
        <v>197</v>
      </c>
      <c r="AB204" s="6">
        <v>150</v>
      </c>
      <c r="AC204" s="3">
        <v>0</v>
      </c>
      <c r="AD204" s="11">
        <v>46157</v>
      </c>
      <c r="AE204" s="19"/>
      <c r="AF204" s="3">
        <v>197</v>
      </c>
      <c r="AG204" s="7" t="s">
        <v>127</v>
      </c>
      <c r="AH204" s="3" t="s">
        <v>119</v>
      </c>
      <c r="AI204" s="4">
        <v>46204</v>
      </c>
      <c r="AJ204" s="8" t="s">
        <v>806</v>
      </c>
    </row>
    <row r="205" spans="1:36" x14ac:dyDescent="0.25">
      <c r="A205" s="3">
        <v>2026</v>
      </c>
      <c r="B205" s="4">
        <v>46113</v>
      </c>
      <c r="C205" s="4">
        <v>46203</v>
      </c>
      <c r="D205" s="3" t="s">
        <v>91</v>
      </c>
      <c r="E205" s="3" t="s">
        <v>117</v>
      </c>
      <c r="F205" s="3" t="s">
        <v>198</v>
      </c>
      <c r="G205" s="3" t="s">
        <v>199</v>
      </c>
      <c r="H205" s="3" t="s">
        <v>425</v>
      </c>
      <c r="I205" s="3" t="s">
        <v>565</v>
      </c>
      <c r="J205" s="3" t="s">
        <v>566</v>
      </c>
      <c r="K205" s="3" t="s">
        <v>567</v>
      </c>
      <c r="L205" t="s">
        <v>102</v>
      </c>
      <c r="M205" s="3" t="s">
        <v>104</v>
      </c>
      <c r="N205" s="3" t="s">
        <v>555</v>
      </c>
      <c r="O205" s="3" t="s">
        <v>106</v>
      </c>
      <c r="P205">
        <v>10</v>
      </c>
      <c r="Q205" s="10">
        <v>76</v>
      </c>
      <c r="R205" s="3" t="s">
        <v>124</v>
      </c>
      <c r="S205" s="3" t="s">
        <v>125</v>
      </c>
      <c r="T205" s="3" t="s">
        <v>125</v>
      </c>
      <c r="U205" s="3" t="s">
        <v>124</v>
      </c>
      <c r="V205" s="3" t="s">
        <v>125</v>
      </c>
      <c r="W205" s="3" t="s">
        <v>133</v>
      </c>
      <c r="X205" s="3" t="s">
        <v>555</v>
      </c>
      <c r="Y205" s="11">
        <v>46144</v>
      </c>
      <c r="Z205" s="11">
        <v>46144</v>
      </c>
      <c r="AA205" s="3">
        <v>198</v>
      </c>
      <c r="AB205" s="6">
        <v>76</v>
      </c>
      <c r="AC205" s="3">
        <v>0</v>
      </c>
      <c r="AD205" s="11">
        <v>46157</v>
      </c>
      <c r="AE205" s="19"/>
      <c r="AF205" s="3">
        <v>198</v>
      </c>
      <c r="AG205" s="7" t="s">
        <v>127</v>
      </c>
      <c r="AH205" s="3" t="s">
        <v>119</v>
      </c>
      <c r="AI205" s="4">
        <v>46204</v>
      </c>
      <c r="AJ205" s="8" t="s">
        <v>806</v>
      </c>
    </row>
    <row r="206" spans="1:36" x14ac:dyDescent="0.25">
      <c r="A206" s="3">
        <v>2026</v>
      </c>
      <c r="B206" s="4">
        <v>46113</v>
      </c>
      <c r="C206" s="4">
        <v>46203</v>
      </c>
      <c r="D206" s="3" t="s">
        <v>91</v>
      </c>
      <c r="E206" s="3" t="s">
        <v>117</v>
      </c>
      <c r="F206" s="3" t="s">
        <v>198</v>
      </c>
      <c r="G206" s="3" t="s">
        <v>199</v>
      </c>
      <c r="H206" s="3" t="s">
        <v>425</v>
      </c>
      <c r="I206" s="3" t="s">
        <v>568</v>
      </c>
      <c r="J206" s="3" t="s">
        <v>569</v>
      </c>
      <c r="K206" s="3" t="s">
        <v>570</v>
      </c>
      <c r="L206" t="s">
        <v>102</v>
      </c>
      <c r="M206" s="3" t="s">
        <v>104</v>
      </c>
      <c r="N206" s="3" t="s">
        <v>555</v>
      </c>
      <c r="O206" s="3" t="s">
        <v>106</v>
      </c>
      <c r="P206">
        <v>10</v>
      </c>
      <c r="Q206" s="10">
        <v>225</v>
      </c>
      <c r="R206" s="3" t="s">
        <v>124</v>
      </c>
      <c r="S206" s="3" t="s">
        <v>125</v>
      </c>
      <c r="T206" s="3" t="s">
        <v>125</v>
      </c>
      <c r="U206" s="3" t="s">
        <v>124</v>
      </c>
      <c r="V206" s="3" t="s">
        <v>125</v>
      </c>
      <c r="W206" s="3" t="s">
        <v>133</v>
      </c>
      <c r="X206" s="3" t="s">
        <v>555</v>
      </c>
      <c r="Y206" s="11">
        <v>46147</v>
      </c>
      <c r="Z206" s="11">
        <v>46152</v>
      </c>
      <c r="AA206" s="3">
        <v>199</v>
      </c>
      <c r="AB206" s="6">
        <v>225</v>
      </c>
      <c r="AC206" s="3">
        <v>0</v>
      </c>
      <c r="AD206" s="11">
        <v>46157</v>
      </c>
      <c r="AE206" s="19"/>
      <c r="AF206" s="3">
        <v>199</v>
      </c>
      <c r="AG206" s="7" t="s">
        <v>127</v>
      </c>
      <c r="AH206" s="3" t="s">
        <v>119</v>
      </c>
      <c r="AI206" s="4">
        <v>46204</v>
      </c>
      <c r="AJ206" s="8" t="s">
        <v>806</v>
      </c>
    </row>
    <row r="207" spans="1:36" x14ac:dyDescent="0.25">
      <c r="A207" s="3">
        <v>2026</v>
      </c>
      <c r="B207" s="4">
        <v>46113</v>
      </c>
      <c r="C207" s="4">
        <v>46203</v>
      </c>
      <c r="D207" s="3" t="s">
        <v>91</v>
      </c>
      <c r="E207" s="3" t="s">
        <v>117</v>
      </c>
      <c r="F207" s="3" t="s">
        <v>198</v>
      </c>
      <c r="G207" s="3" t="s">
        <v>199</v>
      </c>
      <c r="H207" s="3" t="s">
        <v>425</v>
      </c>
      <c r="I207" s="3" t="s">
        <v>571</v>
      </c>
      <c r="J207" s="3" t="s">
        <v>192</v>
      </c>
      <c r="K207" s="3" t="s">
        <v>572</v>
      </c>
      <c r="L207" s="3" t="s">
        <v>101</v>
      </c>
      <c r="M207" s="3" t="s">
        <v>104</v>
      </c>
      <c r="N207" s="3" t="s">
        <v>555</v>
      </c>
      <c r="O207" s="3" t="s">
        <v>106</v>
      </c>
      <c r="P207">
        <v>10</v>
      </c>
      <c r="Q207" s="10">
        <v>76</v>
      </c>
      <c r="R207" s="3" t="s">
        <v>124</v>
      </c>
      <c r="S207" s="3" t="s">
        <v>125</v>
      </c>
      <c r="T207" s="3" t="s">
        <v>125</v>
      </c>
      <c r="U207" s="3" t="s">
        <v>124</v>
      </c>
      <c r="V207" s="3" t="s">
        <v>125</v>
      </c>
      <c r="W207" s="3" t="s">
        <v>133</v>
      </c>
      <c r="X207" s="3" t="s">
        <v>555</v>
      </c>
      <c r="Y207" s="11">
        <v>46143</v>
      </c>
      <c r="Z207" s="11">
        <v>46151</v>
      </c>
      <c r="AA207" s="3">
        <v>200</v>
      </c>
      <c r="AB207" s="6">
        <v>76</v>
      </c>
      <c r="AC207" s="3">
        <v>0</v>
      </c>
      <c r="AD207" s="11">
        <v>46157</v>
      </c>
      <c r="AE207" s="19"/>
      <c r="AF207" s="3">
        <v>200</v>
      </c>
      <c r="AG207" s="7" t="s">
        <v>127</v>
      </c>
      <c r="AH207" s="3" t="s">
        <v>119</v>
      </c>
      <c r="AI207" s="4">
        <v>46204</v>
      </c>
      <c r="AJ207" s="8" t="s">
        <v>806</v>
      </c>
    </row>
    <row r="208" spans="1:36" x14ac:dyDescent="0.25">
      <c r="A208" s="3">
        <v>2026</v>
      </c>
      <c r="B208" s="4">
        <v>46113</v>
      </c>
      <c r="C208" s="4">
        <v>46203</v>
      </c>
      <c r="D208" s="3" t="s">
        <v>91</v>
      </c>
      <c r="E208" s="3" t="s">
        <v>117</v>
      </c>
      <c r="F208" s="3" t="s">
        <v>198</v>
      </c>
      <c r="G208" s="3" t="s">
        <v>199</v>
      </c>
      <c r="H208" s="3" t="s">
        <v>425</v>
      </c>
      <c r="I208" s="3" t="s">
        <v>573</v>
      </c>
      <c r="J208" s="3" t="s">
        <v>122</v>
      </c>
      <c r="K208" s="3" t="s">
        <v>574</v>
      </c>
      <c r="L208" t="s">
        <v>102</v>
      </c>
      <c r="M208" s="3" t="s">
        <v>104</v>
      </c>
      <c r="N208" s="3" t="s">
        <v>555</v>
      </c>
      <c r="O208" s="3" t="s">
        <v>106</v>
      </c>
      <c r="P208">
        <v>10</v>
      </c>
      <c r="Q208" s="10">
        <v>75</v>
      </c>
      <c r="R208" s="3" t="s">
        <v>124</v>
      </c>
      <c r="S208" s="3" t="s">
        <v>125</v>
      </c>
      <c r="T208" s="3" t="s">
        <v>125</v>
      </c>
      <c r="U208" s="3" t="s">
        <v>124</v>
      </c>
      <c r="V208" s="3" t="s">
        <v>125</v>
      </c>
      <c r="W208" s="3" t="s">
        <v>133</v>
      </c>
      <c r="X208" s="3" t="s">
        <v>555</v>
      </c>
      <c r="Y208" s="11">
        <v>46150</v>
      </c>
      <c r="Z208" s="11">
        <v>46150</v>
      </c>
      <c r="AA208" s="3">
        <v>201</v>
      </c>
      <c r="AB208" s="6">
        <v>75</v>
      </c>
      <c r="AC208" s="3">
        <v>0</v>
      </c>
      <c r="AD208" s="11">
        <v>46157</v>
      </c>
      <c r="AE208" s="19"/>
      <c r="AF208" s="3">
        <v>201</v>
      </c>
      <c r="AG208" s="7" t="s">
        <v>127</v>
      </c>
      <c r="AH208" s="3" t="s">
        <v>119</v>
      </c>
      <c r="AI208" s="4">
        <v>46204</v>
      </c>
      <c r="AJ208" s="8" t="s">
        <v>806</v>
      </c>
    </row>
    <row r="209" spans="1:36" x14ac:dyDescent="0.25">
      <c r="A209" s="3">
        <v>2026</v>
      </c>
      <c r="B209" s="4">
        <v>46113</v>
      </c>
      <c r="C209" s="4">
        <v>46203</v>
      </c>
      <c r="D209" s="3" t="s">
        <v>91</v>
      </c>
      <c r="E209" s="3" t="s">
        <v>117</v>
      </c>
      <c r="F209" s="3" t="s">
        <v>575</v>
      </c>
      <c r="G209" s="3" t="s">
        <v>576</v>
      </c>
      <c r="H209" s="3" t="s">
        <v>425</v>
      </c>
      <c r="I209" s="3" t="s">
        <v>577</v>
      </c>
      <c r="J209" s="3" t="s">
        <v>276</v>
      </c>
      <c r="K209" s="3" t="s">
        <v>145</v>
      </c>
      <c r="L209" t="s">
        <v>102</v>
      </c>
      <c r="M209" s="3" t="s">
        <v>104</v>
      </c>
      <c r="N209" s="3" t="s">
        <v>555</v>
      </c>
      <c r="O209" s="3" t="s">
        <v>106</v>
      </c>
      <c r="P209">
        <v>10</v>
      </c>
      <c r="Q209" s="10">
        <v>75</v>
      </c>
      <c r="R209" s="3" t="s">
        <v>124</v>
      </c>
      <c r="S209" s="3" t="s">
        <v>125</v>
      </c>
      <c r="T209" s="3" t="s">
        <v>125</v>
      </c>
      <c r="U209" s="3" t="s">
        <v>124</v>
      </c>
      <c r="V209" s="3" t="s">
        <v>125</v>
      </c>
      <c r="W209" s="3" t="s">
        <v>133</v>
      </c>
      <c r="X209" s="3" t="s">
        <v>555</v>
      </c>
      <c r="Y209" s="11">
        <v>46151</v>
      </c>
      <c r="Z209" s="11">
        <v>46148</v>
      </c>
      <c r="AA209" s="3">
        <v>202</v>
      </c>
      <c r="AB209" s="6">
        <v>75</v>
      </c>
      <c r="AC209" s="3">
        <v>0</v>
      </c>
      <c r="AD209" s="11">
        <v>46157</v>
      </c>
      <c r="AE209" s="19"/>
      <c r="AF209" s="3">
        <v>202</v>
      </c>
      <c r="AG209" s="7" t="s">
        <v>127</v>
      </c>
      <c r="AH209" s="3" t="s">
        <v>119</v>
      </c>
      <c r="AI209" s="4">
        <v>46204</v>
      </c>
      <c r="AJ209" s="8" t="s">
        <v>806</v>
      </c>
    </row>
    <row r="210" spans="1:36" x14ac:dyDescent="0.25">
      <c r="A210" s="3">
        <v>2026</v>
      </c>
      <c r="B210" s="4">
        <v>46113</v>
      </c>
      <c r="C210" s="4">
        <v>46203</v>
      </c>
      <c r="D210" s="3" t="s">
        <v>91</v>
      </c>
      <c r="E210" s="3" t="s">
        <v>117</v>
      </c>
      <c r="F210" s="3" t="s">
        <v>198</v>
      </c>
      <c r="G210" s="3" t="s">
        <v>199</v>
      </c>
      <c r="H210" s="3" t="s">
        <v>425</v>
      </c>
      <c r="I210" s="3" t="s">
        <v>454</v>
      </c>
      <c r="J210" s="3" t="s">
        <v>578</v>
      </c>
      <c r="K210" s="3" t="s">
        <v>372</v>
      </c>
      <c r="L210" t="s">
        <v>102</v>
      </c>
      <c r="M210" s="3" t="s">
        <v>104</v>
      </c>
      <c r="N210" s="3" t="s">
        <v>555</v>
      </c>
      <c r="O210" s="3" t="s">
        <v>106</v>
      </c>
      <c r="P210">
        <v>10</v>
      </c>
      <c r="Q210" s="10">
        <v>150</v>
      </c>
      <c r="R210" s="3" t="s">
        <v>124</v>
      </c>
      <c r="S210" s="3" t="s">
        <v>125</v>
      </c>
      <c r="T210" s="3" t="s">
        <v>125</v>
      </c>
      <c r="U210" s="3" t="s">
        <v>124</v>
      </c>
      <c r="V210" s="3" t="s">
        <v>125</v>
      </c>
      <c r="W210" s="3" t="s">
        <v>133</v>
      </c>
      <c r="X210" s="3" t="s">
        <v>555</v>
      </c>
      <c r="Y210" s="11">
        <v>46150</v>
      </c>
      <c r="Z210" s="11">
        <v>46150</v>
      </c>
      <c r="AA210" s="3">
        <v>203</v>
      </c>
      <c r="AB210" s="6">
        <v>150</v>
      </c>
      <c r="AC210" s="3">
        <v>0</v>
      </c>
      <c r="AD210" s="11">
        <v>46157</v>
      </c>
      <c r="AE210" s="19"/>
      <c r="AF210" s="3">
        <v>203</v>
      </c>
      <c r="AG210" s="7" t="s">
        <v>127</v>
      </c>
      <c r="AH210" s="3" t="s">
        <v>119</v>
      </c>
      <c r="AI210" s="4">
        <v>46204</v>
      </c>
      <c r="AJ210" s="8" t="s">
        <v>806</v>
      </c>
    </row>
    <row r="211" spans="1:36" x14ac:dyDescent="0.25">
      <c r="A211" s="3">
        <v>2026</v>
      </c>
      <c r="B211" s="4">
        <v>46113</v>
      </c>
      <c r="C211" s="4">
        <v>46203</v>
      </c>
      <c r="D211" s="3" t="s">
        <v>91</v>
      </c>
      <c r="E211" s="3" t="s">
        <v>117</v>
      </c>
      <c r="F211" s="3" t="s">
        <v>198</v>
      </c>
      <c r="G211" s="3" t="s">
        <v>199</v>
      </c>
      <c r="H211" s="3" t="s">
        <v>425</v>
      </c>
      <c r="I211" s="3" t="s">
        <v>579</v>
      </c>
      <c r="J211" s="3" t="s">
        <v>580</v>
      </c>
      <c r="K211" s="3" t="s">
        <v>438</v>
      </c>
      <c r="L211" t="s">
        <v>102</v>
      </c>
      <c r="M211" s="3" t="s">
        <v>104</v>
      </c>
      <c r="N211" s="3" t="s">
        <v>555</v>
      </c>
      <c r="O211" s="3" t="s">
        <v>106</v>
      </c>
      <c r="P211">
        <v>10</v>
      </c>
      <c r="Q211" s="10">
        <v>225</v>
      </c>
      <c r="R211" s="3" t="s">
        <v>124</v>
      </c>
      <c r="S211" s="3" t="s">
        <v>125</v>
      </c>
      <c r="T211" s="3" t="s">
        <v>125</v>
      </c>
      <c r="U211" s="3" t="s">
        <v>124</v>
      </c>
      <c r="V211" s="3" t="s">
        <v>125</v>
      </c>
      <c r="W211" s="3" t="s">
        <v>133</v>
      </c>
      <c r="X211" s="3" t="s">
        <v>555</v>
      </c>
      <c r="Y211" s="11">
        <v>46143</v>
      </c>
      <c r="Z211" s="11">
        <v>46152</v>
      </c>
      <c r="AA211" s="3">
        <v>204</v>
      </c>
      <c r="AB211" s="6">
        <v>225</v>
      </c>
      <c r="AC211" s="3">
        <v>0</v>
      </c>
      <c r="AD211" s="11">
        <v>46157</v>
      </c>
      <c r="AE211" s="19"/>
      <c r="AF211" s="3">
        <v>204</v>
      </c>
      <c r="AG211" s="7" t="s">
        <v>127</v>
      </c>
      <c r="AH211" s="3" t="s">
        <v>119</v>
      </c>
      <c r="AI211" s="4">
        <v>46204</v>
      </c>
      <c r="AJ211" s="8" t="s">
        <v>806</v>
      </c>
    </row>
    <row r="212" spans="1:36" x14ac:dyDescent="0.25">
      <c r="A212" s="3">
        <v>2026</v>
      </c>
      <c r="B212" s="4">
        <v>46113</v>
      </c>
      <c r="C212" s="4">
        <v>46203</v>
      </c>
      <c r="D212" s="3" t="s">
        <v>91</v>
      </c>
      <c r="E212" s="3" t="s">
        <v>134</v>
      </c>
      <c r="F212" s="3" t="s">
        <v>456</v>
      </c>
      <c r="G212" s="3" t="s">
        <v>245</v>
      </c>
      <c r="H212" s="3" t="s">
        <v>457</v>
      </c>
      <c r="I212" s="3" t="s">
        <v>458</v>
      </c>
      <c r="J212" s="3" t="s">
        <v>459</v>
      </c>
      <c r="K212" s="3" t="s">
        <v>460</v>
      </c>
      <c r="L212" t="s">
        <v>102</v>
      </c>
      <c r="M212" s="3" t="s">
        <v>104</v>
      </c>
      <c r="N212" s="3" t="s">
        <v>581</v>
      </c>
      <c r="O212" s="3" t="s">
        <v>106</v>
      </c>
      <c r="P212">
        <v>0</v>
      </c>
      <c r="Q212" s="10">
        <v>2177.5</v>
      </c>
      <c r="R212" s="3" t="s">
        <v>124</v>
      </c>
      <c r="S212" s="3" t="s">
        <v>125</v>
      </c>
      <c r="T212" s="3" t="s">
        <v>125</v>
      </c>
      <c r="U212" s="3" t="s">
        <v>124</v>
      </c>
      <c r="V212" s="3" t="s">
        <v>124</v>
      </c>
      <c r="W212" s="3" t="s">
        <v>124</v>
      </c>
      <c r="X212" s="3" t="s">
        <v>581</v>
      </c>
      <c r="Y212" s="11">
        <v>46149</v>
      </c>
      <c r="Z212" s="11">
        <v>46150</v>
      </c>
      <c r="AA212" s="3">
        <v>205</v>
      </c>
      <c r="AB212" s="6">
        <v>2177.5</v>
      </c>
      <c r="AC212" s="3">
        <v>0</v>
      </c>
      <c r="AD212" s="11">
        <v>46160</v>
      </c>
      <c r="AE212" s="17" t="str">
        <f>HYPERLINK("https://ieeg-my.sharepoint.com/:b:/g/personal/transparencia_ieeg_org_mx/IQCLukVKulaCR71837mGWIrgAdIRZg4KtV1yrhULdcK7sdU?e=CwjUHO")</f>
        <v>https://ieeg-my.sharepoint.com/:b:/g/personal/transparencia_ieeg_org_mx/IQCLukVKulaCR71837mGWIrgAdIRZg4KtV1yrhULdcK7sdU?e=CwjUHO</v>
      </c>
      <c r="AF212" s="3">
        <v>205</v>
      </c>
      <c r="AG212" s="7" t="s">
        <v>127</v>
      </c>
      <c r="AH212" s="3" t="s">
        <v>119</v>
      </c>
      <c r="AI212" s="4">
        <v>46204</v>
      </c>
      <c r="AJ212" s="8" t="s">
        <v>806</v>
      </c>
    </row>
    <row r="213" spans="1:36" x14ac:dyDescent="0.25">
      <c r="A213" s="3">
        <v>2026</v>
      </c>
      <c r="B213" s="4">
        <v>46113</v>
      </c>
      <c r="C213" s="4">
        <v>46203</v>
      </c>
      <c r="D213" s="3" t="s">
        <v>91</v>
      </c>
      <c r="E213" s="3" t="s">
        <v>117</v>
      </c>
      <c r="F213" s="3" t="s">
        <v>118</v>
      </c>
      <c r="G213" s="3" t="s">
        <v>118</v>
      </c>
      <c r="H213" s="3" t="s">
        <v>219</v>
      </c>
      <c r="I213" s="3" t="s">
        <v>463</v>
      </c>
      <c r="J213" s="3" t="s">
        <v>582</v>
      </c>
      <c r="K213" s="3" t="s">
        <v>281</v>
      </c>
      <c r="L213" s="3" t="s">
        <v>101</v>
      </c>
      <c r="M213" s="3" t="s">
        <v>104</v>
      </c>
      <c r="N213" s="3" t="s">
        <v>583</v>
      </c>
      <c r="O213" s="3" t="s">
        <v>106</v>
      </c>
      <c r="P213">
        <v>0</v>
      </c>
      <c r="Q213" s="10">
        <v>181</v>
      </c>
      <c r="R213" s="3" t="s">
        <v>124</v>
      </c>
      <c r="S213" s="3" t="s">
        <v>125</v>
      </c>
      <c r="T213" s="3" t="s">
        <v>125</v>
      </c>
      <c r="U213" s="3" t="s">
        <v>124</v>
      </c>
      <c r="V213" s="3" t="s">
        <v>125</v>
      </c>
      <c r="W213" s="3" t="s">
        <v>133</v>
      </c>
      <c r="X213" s="3" t="s">
        <v>583</v>
      </c>
      <c r="Y213" s="11">
        <v>46148</v>
      </c>
      <c r="Z213" s="11">
        <v>46148</v>
      </c>
      <c r="AA213" s="3">
        <v>206</v>
      </c>
      <c r="AB213" s="6">
        <v>181</v>
      </c>
      <c r="AC213" s="3">
        <v>0</v>
      </c>
      <c r="AD213" s="11">
        <v>46161</v>
      </c>
      <c r="AE213" s="17" t="str">
        <f>HYPERLINK("https://ieeg-my.sharepoint.com/:b:/g/personal/transparencia_ieeg_org_mx/IQDyYiqDB0EcQpfvAsypG3XYAY03S76t9X3zvTFTYtSzrrg?e=SRctPO")</f>
        <v>https://ieeg-my.sharepoint.com/:b:/g/personal/transparencia_ieeg_org_mx/IQDyYiqDB0EcQpfvAsypG3XYAY03S76t9X3zvTFTYtSzrrg?e=SRctPO</v>
      </c>
      <c r="AF213" s="3">
        <v>206</v>
      </c>
      <c r="AG213" s="7" t="s">
        <v>127</v>
      </c>
      <c r="AH213" s="3" t="s">
        <v>119</v>
      </c>
      <c r="AI213" s="4">
        <v>46204</v>
      </c>
      <c r="AJ213" s="8" t="s">
        <v>806</v>
      </c>
    </row>
    <row r="214" spans="1:36" x14ac:dyDescent="0.25">
      <c r="A214" s="3">
        <v>2026</v>
      </c>
      <c r="B214" s="4">
        <v>46113</v>
      </c>
      <c r="C214" s="4">
        <v>46203</v>
      </c>
      <c r="D214" s="3" t="s">
        <v>91</v>
      </c>
      <c r="E214" s="3" t="s">
        <v>117</v>
      </c>
      <c r="F214" s="3" t="s">
        <v>118</v>
      </c>
      <c r="G214" s="3" t="s">
        <v>118</v>
      </c>
      <c r="H214" s="3" t="s">
        <v>219</v>
      </c>
      <c r="I214" s="3" t="s">
        <v>463</v>
      </c>
      <c r="J214" s="3" t="s">
        <v>582</v>
      </c>
      <c r="K214" s="3" t="s">
        <v>281</v>
      </c>
      <c r="L214" s="3" t="s">
        <v>101</v>
      </c>
      <c r="M214" s="3" t="s">
        <v>104</v>
      </c>
      <c r="N214" s="3" t="s">
        <v>584</v>
      </c>
      <c r="O214" s="3" t="s">
        <v>106</v>
      </c>
      <c r="P214" s="3">
        <v>0</v>
      </c>
      <c r="Q214" s="6">
        <v>60</v>
      </c>
      <c r="R214" s="3" t="s">
        <v>124</v>
      </c>
      <c r="S214" s="3" t="s">
        <v>125</v>
      </c>
      <c r="T214" s="3" t="s">
        <v>125</v>
      </c>
      <c r="U214" s="3" t="s">
        <v>124</v>
      </c>
      <c r="V214" s="3" t="s">
        <v>125</v>
      </c>
      <c r="W214" s="3" t="s">
        <v>133</v>
      </c>
      <c r="X214" s="3" t="s">
        <v>584</v>
      </c>
      <c r="Y214" s="11">
        <v>46148</v>
      </c>
      <c r="Z214" s="11">
        <v>46148</v>
      </c>
      <c r="AA214" s="3">
        <v>207</v>
      </c>
      <c r="AB214" s="6">
        <v>60</v>
      </c>
      <c r="AC214" s="3">
        <v>0</v>
      </c>
      <c r="AD214" s="4">
        <v>46161</v>
      </c>
      <c r="AE214" s="19"/>
      <c r="AF214" s="3">
        <v>207</v>
      </c>
      <c r="AG214" s="7" t="s">
        <v>127</v>
      </c>
      <c r="AH214" s="3" t="s">
        <v>119</v>
      </c>
      <c r="AI214" s="4">
        <v>46204</v>
      </c>
      <c r="AJ214" s="8" t="s">
        <v>806</v>
      </c>
    </row>
    <row r="215" spans="1:36" x14ac:dyDescent="0.25">
      <c r="A215" s="3">
        <v>2026</v>
      </c>
      <c r="B215" s="4">
        <v>46113</v>
      </c>
      <c r="C215" s="4">
        <v>46203</v>
      </c>
      <c r="D215" s="3" t="s">
        <v>91</v>
      </c>
      <c r="E215" s="3" t="s">
        <v>209</v>
      </c>
      <c r="F215" s="3" t="s">
        <v>585</v>
      </c>
      <c r="G215" s="3" t="s">
        <v>211</v>
      </c>
      <c r="H215" s="3" t="s">
        <v>212</v>
      </c>
      <c r="I215" s="3" t="s">
        <v>586</v>
      </c>
      <c r="J215" s="3" t="s">
        <v>587</v>
      </c>
      <c r="K215" s="3" t="s">
        <v>588</v>
      </c>
      <c r="L215" t="s">
        <v>102</v>
      </c>
      <c r="M215" s="3" t="s">
        <v>104</v>
      </c>
      <c r="N215" s="3" t="s">
        <v>589</v>
      </c>
      <c r="O215" s="3" t="s">
        <v>106</v>
      </c>
      <c r="P215">
        <v>1</v>
      </c>
      <c r="Q215" s="10">
        <v>453</v>
      </c>
      <c r="R215" s="3" t="s">
        <v>124</v>
      </c>
      <c r="S215" s="3" t="s">
        <v>125</v>
      </c>
      <c r="T215" s="3" t="s">
        <v>125</v>
      </c>
      <c r="U215" s="3" t="s">
        <v>124</v>
      </c>
      <c r="V215" s="3" t="s">
        <v>125</v>
      </c>
      <c r="W215" s="3" t="s">
        <v>283</v>
      </c>
      <c r="X215" s="3" t="s">
        <v>589</v>
      </c>
      <c r="Y215" s="11">
        <v>46161</v>
      </c>
      <c r="Z215" s="11">
        <v>46161</v>
      </c>
      <c r="AA215" s="3">
        <v>208</v>
      </c>
      <c r="AB215" s="6">
        <v>453</v>
      </c>
      <c r="AC215" s="3">
        <v>0</v>
      </c>
      <c r="AD215" s="11">
        <v>46163</v>
      </c>
      <c r="AE215" s="17" t="str">
        <f>HYPERLINK("https://ieeg-my.sharepoint.com/:b:/g/personal/transparencia_ieeg_org_mx/IQCqRXg6YB5bRYv1rT8SFNhiAdxoxGQ1z5f3Ovqj6xlAhOw?e=6tQxaW")</f>
        <v>https://ieeg-my.sharepoint.com/:b:/g/personal/transparencia_ieeg_org_mx/IQCqRXg6YB5bRYv1rT8SFNhiAdxoxGQ1z5f3Ovqj6xlAhOw?e=6tQxaW</v>
      </c>
      <c r="AF215" s="3">
        <v>208</v>
      </c>
      <c r="AG215" s="7" t="s">
        <v>127</v>
      </c>
      <c r="AH215" s="3" t="s">
        <v>119</v>
      </c>
      <c r="AI215" s="4">
        <v>46204</v>
      </c>
      <c r="AJ215" s="8" t="s">
        <v>806</v>
      </c>
    </row>
    <row r="216" spans="1:36" x14ac:dyDescent="0.25">
      <c r="A216" s="3">
        <v>2026</v>
      </c>
      <c r="B216" s="4">
        <v>46113</v>
      </c>
      <c r="C216" s="4">
        <v>46203</v>
      </c>
      <c r="D216" s="3" t="s">
        <v>91</v>
      </c>
      <c r="E216" s="3" t="s">
        <v>209</v>
      </c>
      <c r="F216" s="3" t="s">
        <v>585</v>
      </c>
      <c r="G216" s="3" t="s">
        <v>211</v>
      </c>
      <c r="H216" s="3" t="s">
        <v>212</v>
      </c>
      <c r="I216" s="3" t="s">
        <v>586</v>
      </c>
      <c r="J216" s="3" t="s">
        <v>587</v>
      </c>
      <c r="K216" s="3" t="s">
        <v>588</v>
      </c>
      <c r="L216" t="s">
        <v>102</v>
      </c>
      <c r="M216" s="3" t="s">
        <v>104</v>
      </c>
      <c r="N216" s="3" t="s">
        <v>589</v>
      </c>
      <c r="O216" s="3" t="s">
        <v>106</v>
      </c>
      <c r="P216">
        <v>1</v>
      </c>
      <c r="Q216" s="10">
        <v>136</v>
      </c>
      <c r="R216" s="3" t="s">
        <v>124</v>
      </c>
      <c r="S216" s="3" t="s">
        <v>125</v>
      </c>
      <c r="T216" s="3" t="s">
        <v>125</v>
      </c>
      <c r="U216" s="3" t="s">
        <v>124</v>
      </c>
      <c r="V216" s="3" t="s">
        <v>125</v>
      </c>
      <c r="W216" s="3" t="s">
        <v>283</v>
      </c>
      <c r="X216" s="3" t="s">
        <v>589</v>
      </c>
      <c r="Y216" s="11">
        <v>46161</v>
      </c>
      <c r="Z216" s="11">
        <v>46161</v>
      </c>
      <c r="AA216" s="3">
        <v>209</v>
      </c>
      <c r="AB216" s="6">
        <v>136</v>
      </c>
      <c r="AC216" s="3">
        <v>0</v>
      </c>
      <c r="AD216" s="11">
        <v>46163</v>
      </c>
      <c r="AE216" s="19"/>
      <c r="AF216" s="3">
        <v>209</v>
      </c>
      <c r="AG216" s="7" t="s">
        <v>127</v>
      </c>
      <c r="AH216" s="3" t="s">
        <v>119</v>
      </c>
      <c r="AI216" s="4">
        <v>46204</v>
      </c>
      <c r="AJ216" s="8" t="s">
        <v>806</v>
      </c>
    </row>
    <row r="217" spans="1:36" x14ac:dyDescent="0.25">
      <c r="A217" s="3">
        <v>2026</v>
      </c>
      <c r="B217" s="4">
        <v>46113</v>
      </c>
      <c r="C217" s="4">
        <v>46203</v>
      </c>
      <c r="D217" s="3" t="s">
        <v>91</v>
      </c>
      <c r="E217" s="3" t="s">
        <v>209</v>
      </c>
      <c r="F217" s="3" t="s">
        <v>249</v>
      </c>
      <c r="G217" s="3" t="s">
        <v>250</v>
      </c>
      <c r="H217" s="3" t="s">
        <v>359</v>
      </c>
      <c r="I217" s="3" t="s">
        <v>360</v>
      </c>
      <c r="J217" s="3" t="s">
        <v>139</v>
      </c>
      <c r="K217" s="3" t="s">
        <v>122</v>
      </c>
      <c r="L217" t="s">
        <v>102</v>
      </c>
      <c r="M217" s="3" t="s">
        <v>104</v>
      </c>
      <c r="N217" s="3" t="s">
        <v>590</v>
      </c>
      <c r="O217" s="3" t="s">
        <v>106</v>
      </c>
      <c r="P217">
        <v>0</v>
      </c>
      <c r="Q217" s="10">
        <v>500</v>
      </c>
      <c r="R217" s="3" t="s">
        <v>124</v>
      </c>
      <c r="S217" s="3" t="s">
        <v>125</v>
      </c>
      <c r="T217" s="3" t="s">
        <v>283</v>
      </c>
      <c r="U217" s="3" t="s">
        <v>124</v>
      </c>
      <c r="V217" s="3" t="s">
        <v>125</v>
      </c>
      <c r="W217" s="3" t="s">
        <v>591</v>
      </c>
      <c r="X217" s="3" t="s">
        <v>590</v>
      </c>
      <c r="Y217" s="11">
        <v>46141</v>
      </c>
      <c r="Z217" s="11">
        <v>46160</v>
      </c>
      <c r="AA217" s="3">
        <v>210</v>
      </c>
      <c r="AB217" s="6">
        <v>500</v>
      </c>
      <c r="AC217" s="3">
        <v>0</v>
      </c>
      <c r="AD217" s="11">
        <v>46164</v>
      </c>
      <c r="AE217" s="19"/>
      <c r="AF217" s="3">
        <v>210</v>
      </c>
      <c r="AG217" s="7" t="s">
        <v>127</v>
      </c>
      <c r="AH217" s="3" t="s">
        <v>119</v>
      </c>
      <c r="AI217" s="4">
        <v>46204</v>
      </c>
      <c r="AJ217" s="8" t="s">
        <v>806</v>
      </c>
    </row>
    <row r="218" spans="1:36" x14ac:dyDescent="0.25">
      <c r="A218" s="3">
        <v>2026</v>
      </c>
      <c r="B218" s="4">
        <v>46113</v>
      </c>
      <c r="C218" s="4">
        <v>46203</v>
      </c>
      <c r="D218" s="3" t="s">
        <v>91</v>
      </c>
      <c r="E218" s="3" t="s">
        <v>209</v>
      </c>
      <c r="F218" s="3" t="s">
        <v>239</v>
      </c>
      <c r="G218" s="3" t="s">
        <v>136</v>
      </c>
      <c r="H218" s="3" t="s">
        <v>359</v>
      </c>
      <c r="I218" s="3" t="s">
        <v>360</v>
      </c>
      <c r="J218" s="3" t="s">
        <v>139</v>
      </c>
      <c r="K218" s="3" t="s">
        <v>122</v>
      </c>
      <c r="L218" t="s">
        <v>102</v>
      </c>
      <c r="M218" s="3" t="s">
        <v>104</v>
      </c>
      <c r="N218" s="3" t="s">
        <v>592</v>
      </c>
      <c r="O218" s="3" t="s">
        <v>106</v>
      </c>
      <c r="P218">
        <v>1</v>
      </c>
      <c r="Q218" s="10">
        <v>362</v>
      </c>
      <c r="R218" s="3" t="s">
        <v>124</v>
      </c>
      <c r="S218" s="3" t="s">
        <v>125</v>
      </c>
      <c r="T218" s="3" t="s">
        <v>283</v>
      </c>
      <c r="U218" s="3" t="s">
        <v>124</v>
      </c>
      <c r="V218" s="3" t="s">
        <v>125</v>
      </c>
      <c r="W218" s="3" t="s">
        <v>125</v>
      </c>
      <c r="X218" s="3" t="s">
        <v>592</v>
      </c>
      <c r="Y218" s="11">
        <v>46141</v>
      </c>
      <c r="Z218" s="11">
        <v>46141</v>
      </c>
      <c r="AA218" s="3">
        <v>211</v>
      </c>
      <c r="AB218" s="6">
        <v>362</v>
      </c>
      <c r="AC218" s="3">
        <v>0</v>
      </c>
      <c r="AD218" s="11">
        <v>46164</v>
      </c>
      <c r="AE218" s="17" t="str">
        <f>HYPERLINK("https://ieeg-my.sharepoint.com/:b:/g/personal/transparencia_ieeg_org_mx/IQBiMjPakLUsSbf9aiDKh584ATQgyeGtD2UpEh95sYgtH0Y?e=rYHRwt")</f>
        <v>https://ieeg-my.sharepoint.com/:b:/g/personal/transparencia_ieeg_org_mx/IQBiMjPakLUsSbf9aiDKh584ATQgyeGtD2UpEh95sYgtH0Y?e=rYHRwt</v>
      </c>
      <c r="AF218" s="3">
        <v>211</v>
      </c>
      <c r="AG218" s="7" t="s">
        <v>127</v>
      </c>
      <c r="AH218" s="3" t="s">
        <v>119</v>
      </c>
      <c r="AI218" s="4">
        <v>46204</v>
      </c>
      <c r="AJ218" s="8" t="s">
        <v>806</v>
      </c>
    </row>
    <row r="219" spans="1:36" x14ac:dyDescent="0.25">
      <c r="A219" s="3">
        <v>2026</v>
      </c>
      <c r="B219" s="4">
        <v>46113</v>
      </c>
      <c r="C219" s="4">
        <v>46203</v>
      </c>
      <c r="D219" s="3" t="s">
        <v>91</v>
      </c>
      <c r="E219" s="3" t="s">
        <v>117</v>
      </c>
      <c r="F219" s="3" t="s">
        <v>364</v>
      </c>
      <c r="G219" s="3" t="s">
        <v>365</v>
      </c>
      <c r="H219" s="3" t="s">
        <v>359</v>
      </c>
      <c r="I219" s="3" t="s">
        <v>366</v>
      </c>
      <c r="J219" s="3" t="s">
        <v>367</v>
      </c>
      <c r="K219" s="3" t="s">
        <v>368</v>
      </c>
      <c r="L219" t="s">
        <v>102</v>
      </c>
      <c r="M219" s="3" t="s">
        <v>104</v>
      </c>
      <c r="N219" s="3" t="s">
        <v>243</v>
      </c>
      <c r="O219" s="3" t="s">
        <v>106</v>
      </c>
      <c r="P219">
        <v>0</v>
      </c>
      <c r="Q219" s="10">
        <v>181</v>
      </c>
      <c r="R219" s="3" t="s">
        <v>124</v>
      </c>
      <c r="S219" s="3" t="s">
        <v>125</v>
      </c>
      <c r="T219" s="3" t="s">
        <v>283</v>
      </c>
      <c r="U219" s="3" t="s">
        <v>124</v>
      </c>
      <c r="V219" s="3" t="s">
        <v>125</v>
      </c>
      <c r="W219" s="3" t="s">
        <v>125</v>
      </c>
      <c r="X219" s="3" t="s">
        <v>243</v>
      </c>
      <c r="Y219" s="11">
        <v>46149</v>
      </c>
      <c r="Z219" s="11">
        <v>46149</v>
      </c>
      <c r="AA219" s="3">
        <v>212</v>
      </c>
      <c r="AB219" s="6">
        <v>181</v>
      </c>
      <c r="AC219" s="3">
        <v>0</v>
      </c>
      <c r="AD219" s="11">
        <v>46164</v>
      </c>
      <c r="AE219" s="17" t="str">
        <f>HYPERLINK("https://ieeg-my.sharepoint.com/:b:/g/personal/transparencia_ieeg_org_mx/IQALYLUUAX_UTaXw3ze1bk5vAd45aZRT5njbO9SlzVBBuvs?e=LBUm9b")</f>
        <v>https://ieeg-my.sharepoint.com/:b:/g/personal/transparencia_ieeg_org_mx/IQALYLUUAX_UTaXw3ze1bk5vAd45aZRT5njbO9SlzVBBuvs?e=LBUm9b</v>
      </c>
      <c r="AF219" s="3">
        <v>212</v>
      </c>
      <c r="AG219" s="7" t="s">
        <v>127</v>
      </c>
      <c r="AH219" s="3" t="s">
        <v>119</v>
      </c>
      <c r="AI219" s="4">
        <v>46204</v>
      </c>
      <c r="AJ219" s="8" t="s">
        <v>806</v>
      </c>
    </row>
    <row r="220" spans="1:36" x14ac:dyDescent="0.25">
      <c r="A220" s="3">
        <v>2026</v>
      </c>
      <c r="B220" s="4">
        <v>46113</v>
      </c>
      <c r="C220" s="4">
        <v>46203</v>
      </c>
      <c r="D220" s="3" t="s">
        <v>91</v>
      </c>
      <c r="E220" s="3" t="s">
        <v>209</v>
      </c>
      <c r="F220" s="3" t="s">
        <v>239</v>
      </c>
      <c r="G220" s="3" t="s">
        <v>136</v>
      </c>
      <c r="H220" s="3" t="s">
        <v>359</v>
      </c>
      <c r="I220" s="3" t="s">
        <v>360</v>
      </c>
      <c r="J220" s="3" t="s">
        <v>139</v>
      </c>
      <c r="K220" s="3" t="s">
        <v>122</v>
      </c>
      <c r="L220" t="s">
        <v>102</v>
      </c>
      <c r="M220" s="3" t="s">
        <v>104</v>
      </c>
      <c r="N220" s="3" t="s">
        <v>593</v>
      </c>
      <c r="O220" s="3" t="s">
        <v>106</v>
      </c>
      <c r="P220">
        <v>1</v>
      </c>
      <c r="Q220" s="10">
        <v>362</v>
      </c>
      <c r="R220" s="3" t="s">
        <v>124</v>
      </c>
      <c r="S220" s="3" t="s">
        <v>125</v>
      </c>
      <c r="T220" s="3" t="s">
        <v>283</v>
      </c>
      <c r="U220" s="3" t="s">
        <v>124</v>
      </c>
      <c r="V220" s="3" t="s">
        <v>125</v>
      </c>
      <c r="W220" s="3" t="s">
        <v>133</v>
      </c>
      <c r="X220" s="3" t="s">
        <v>593</v>
      </c>
      <c r="Y220" s="11">
        <v>46160</v>
      </c>
      <c r="Z220" s="11">
        <v>46160</v>
      </c>
      <c r="AA220" s="3">
        <v>213</v>
      </c>
      <c r="AB220" s="6">
        <v>362</v>
      </c>
      <c r="AC220" s="3">
        <v>0</v>
      </c>
      <c r="AD220" s="11">
        <v>46164</v>
      </c>
      <c r="AE220" s="17" t="str">
        <f>HYPERLINK("https://ieeg-my.sharepoint.com/:b:/g/personal/transparencia_ieeg_org_mx/IQAx9HVPo9EgRaTo0YI7e54_AWPaIHX_uM0WJTqk9cbw3oA?e=oKfeNH")</f>
        <v>https://ieeg-my.sharepoint.com/:b:/g/personal/transparencia_ieeg_org_mx/IQAx9HVPo9EgRaTo0YI7e54_AWPaIHX_uM0WJTqk9cbw3oA?e=oKfeNH</v>
      </c>
      <c r="AF220" s="3">
        <v>213</v>
      </c>
      <c r="AG220" s="7" t="s">
        <v>127</v>
      </c>
      <c r="AH220" s="3" t="s">
        <v>119</v>
      </c>
      <c r="AI220" s="4">
        <v>46204</v>
      </c>
      <c r="AJ220" s="8" t="s">
        <v>806</v>
      </c>
    </row>
    <row r="221" spans="1:36" x14ac:dyDescent="0.25">
      <c r="A221" s="3">
        <v>2026</v>
      </c>
      <c r="B221" s="4">
        <v>46113</v>
      </c>
      <c r="C221" s="4">
        <v>46203</v>
      </c>
      <c r="D221" s="3" t="s">
        <v>91</v>
      </c>
      <c r="E221" s="3" t="s">
        <v>134</v>
      </c>
      <c r="F221" s="3" t="s">
        <v>292</v>
      </c>
      <c r="G221" s="3" t="s">
        <v>273</v>
      </c>
      <c r="H221" s="3" t="s">
        <v>359</v>
      </c>
      <c r="I221" s="3" t="s">
        <v>361</v>
      </c>
      <c r="J221" s="3" t="s">
        <v>362</v>
      </c>
      <c r="K221" s="3" t="s">
        <v>363</v>
      </c>
      <c r="L221" t="s">
        <v>102</v>
      </c>
      <c r="M221" s="3" t="s">
        <v>104</v>
      </c>
      <c r="N221" s="3" t="s">
        <v>594</v>
      </c>
      <c r="O221" s="3" t="s">
        <v>106</v>
      </c>
      <c r="P221" s="3">
        <v>0</v>
      </c>
      <c r="Q221" s="6">
        <v>382.8</v>
      </c>
      <c r="R221" s="3" t="s">
        <v>124</v>
      </c>
      <c r="S221" s="3" t="s">
        <v>125</v>
      </c>
      <c r="T221" s="3" t="s">
        <v>283</v>
      </c>
      <c r="U221" s="3" t="s">
        <v>124</v>
      </c>
      <c r="V221" s="3" t="s">
        <v>125</v>
      </c>
      <c r="W221" s="3" t="s">
        <v>133</v>
      </c>
      <c r="X221" s="3" t="s">
        <v>594</v>
      </c>
      <c r="Y221" s="4">
        <v>46161</v>
      </c>
      <c r="Z221" s="4">
        <v>46161</v>
      </c>
      <c r="AA221" s="3">
        <v>214</v>
      </c>
      <c r="AB221" s="6">
        <v>382.8</v>
      </c>
      <c r="AC221" s="3">
        <v>0</v>
      </c>
      <c r="AD221" s="4">
        <v>46164</v>
      </c>
      <c r="AE221" s="17" t="str">
        <f>HYPERLINK("https://ieeg-my.sharepoint.com/:b:/g/personal/transparencia_ieeg_org_mx/IQCYd0UqqP_mRL4Urwd7h_i-AXOoSq3rf4gmbFvO51b_vHI?e=QpsvwH")</f>
        <v>https://ieeg-my.sharepoint.com/:b:/g/personal/transparencia_ieeg_org_mx/IQCYd0UqqP_mRL4Urwd7h_i-AXOoSq3rf4gmbFvO51b_vHI?e=QpsvwH</v>
      </c>
      <c r="AF221" s="3">
        <v>214</v>
      </c>
      <c r="AG221" s="7" t="s">
        <v>127</v>
      </c>
      <c r="AH221" s="3" t="s">
        <v>119</v>
      </c>
      <c r="AI221" s="4">
        <v>46204</v>
      </c>
      <c r="AJ221" s="8" t="s">
        <v>806</v>
      </c>
    </row>
    <row r="222" spans="1:36" x14ac:dyDescent="0.25">
      <c r="A222" s="3">
        <v>2026</v>
      </c>
      <c r="B222" s="4">
        <v>46113</v>
      </c>
      <c r="C222" s="4">
        <v>46203</v>
      </c>
      <c r="D222" s="3" t="s">
        <v>91</v>
      </c>
      <c r="E222" s="3" t="s">
        <v>117</v>
      </c>
      <c r="F222" s="3" t="s">
        <v>118</v>
      </c>
      <c r="G222" s="3" t="s">
        <v>118</v>
      </c>
      <c r="H222" s="3" t="s">
        <v>119</v>
      </c>
      <c r="I222" s="3" t="s">
        <v>162</v>
      </c>
      <c r="J222" s="3" t="s">
        <v>163</v>
      </c>
      <c r="K222" s="3" t="s">
        <v>164</v>
      </c>
      <c r="L222" s="3" t="s">
        <v>101</v>
      </c>
      <c r="M222" s="3" t="s">
        <v>104</v>
      </c>
      <c r="N222" s="3" t="s">
        <v>595</v>
      </c>
      <c r="O222" s="3" t="s">
        <v>106</v>
      </c>
      <c r="P222">
        <v>0</v>
      </c>
      <c r="Q222" s="10">
        <v>25</v>
      </c>
      <c r="R222" s="3" t="s">
        <v>124</v>
      </c>
      <c r="S222" s="3" t="s">
        <v>125</v>
      </c>
      <c r="T222" s="3" t="s">
        <v>125</v>
      </c>
      <c r="U222" s="3" t="s">
        <v>124</v>
      </c>
      <c r="V222" s="3" t="s">
        <v>125</v>
      </c>
      <c r="W222" s="3" t="s">
        <v>596</v>
      </c>
      <c r="X222" s="3" t="s">
        <v>595</v>
      </c>
      <c r="Y222" s="11">
        <v>46154</v>
      </c>
      <c r="Z222" s="11">
        <v>46154</v>
      </c>
      <c r="AA222" s="3">
        <v>215</v>
      </c>
      <c r="AB222" s="6">
        <v>25</v>
      </c>
      <c r="AC222" s="3">
        <v>0</v>
      </c>
      <c r="AD222" s="11">
        <v>46156</v>
      </c>
      <c r="AE222" s="20"/>
      <c r="AF222" s="3">
        <v>215</v>
      </c>
      <c r="AG222" s="7" t="s">
        <v>127</v>
      </c>
      <c r="AH222" s="3" t="s">
        <v>119</v>
      </c>
      <c r="AI222" s="4">
        <v>46204</v>
      </c>
      <c r="AJ222" s="8" t="s">
        <v>806</v>
      </c>
    </row>
    <row r="223" spans="1:36" x14ac:dyDescent="0.25">
      <c r="A223" s="3">
        <v>2026</v>
      </c>
      <c r="B223" s="4">
        <v>46113</v>
      </c>
      <c r="C223" s="4">
        <v>46203</v>
      </c>
      <c r="D223" s="3" t="s">
        <v>91</v>
      </c>
      <c r="E223" s="3" t="s">
        <v>117</v>
      </c>
      <c r="F223" s="3" t="s">
        <v>118</v>
      </c>
      <c r="G223" s="3" t="s">
        <v>118</v>
      </c>
      <c r="H223" s="3" t="s">
        <v>119</v>
      </c>
      <c r="I223" s="3" t="s">
        <v>162</v>
      </c>
      <c r="J223" s="3" t="s">
        <v>163</v>
      </c>
      <c r="K223" s="3" t="s">
        <v>164</v>
      </c>
      <c r="L223" s="3" t="s">
        <v>101</v>
      </c>
      <c r="M223" s="3" t="s">
        <v>104</v>
      </c>
      <c r="N223" s="3" t="s">
        <v>597</v>
      </c>
      <c r="O223" s="3" t="s">
        <v>106</v>
      </c>
      <c r="P223">
        <v>0</v>
      </c>
      <c r="Q223" s="10">
        <v>27</v>
      </c>
      <c r="R223" s="3" t="s">
        <v>124</v>
      </c>
      <c r="S223" s="3" t="s">
        <v>125</v>
      </c>
      <c r="T223" s="3" t="s">
        <v>125</v>
      </c>
      <c r="U223" s="3" t="s">
        <v>124</v>
      </c>
      <c r="V223" s="3" t="s">
        <v>125</v>
      </c>
      <c r="W223" s="3" t="s">
        <v>406</v>
      </c>
      <c r="X223" s="3" t="s">
        <v>597</v>
      </c>
      <c r="Y223" s="11">
        <v>46149</v>
      </c>
      <c r="Z223" s="11">
        <v>46149</v>
      </c>
      <c r="AA223" s="3">
        <v>216</v>
      </c>
      <c r="AB223" s="6">
        <v>27</v>
      </c>
      <c r="AC223" s="3">
        <v>0</v>
      </c>
      <c r="AD223" s="11">
        <v>46150</v>
      </c>
      <c r="AE223" s="19"/>
      <c r="AF223" s="3">
        <v>216</v>
      </c>
      <c r="AG223" s="7" t="s">
        <v>127</v>
      </c>
      <c r="AH223" s="3" t="s">
        <v>119</v>
      </c>
      <c r="AI223" s="4">
        <v>46204</v>
      </c>
      <c r="AJ223" s="8" t="s">
        <v>806</v>
      </c>
    </row>
    <row r="224" spans="1:36" x14ac:dyDescent="0.25">
      <c r="A224" s="3">
        <v>2026</v>
      </c>
      <c r="B224" s="4">
        <v>46113</v>
      </c>
      <c r="C224" s="4">
        <v>46203</v>
      </c>
      <c r="D224" s="3" t="s">
        <v>91</v>
      </c>
      <c r="E224" s="3" t="s">
        <v>117</v>
      </c>
      <c r="F224" s="3" t="s">
        <v>118</v>
      </c>
      <c r="G224" s="3" t="s">
        <v>118</v>
      </c>
      <c r="H224" s="3" t="s">
        <v>119</v>
      </c>
      <c r="I224" s="3" t="s">
        <v>162</v>
      </c>
      <c r="J224" s="3" t="s">
        <v>163</v>
      </c>
      <c r="K224" s="3" t="s">
        <v>164</v>
      </c>
      <c r="L224" s="3" t="s">
        <v>101</v>
      </c>
      <c r="M224" s="3" t="s">
        <v>104</v>
      </c>
      <c r="N224" s="3" t="s">
        <v>598</v>
      </c>
      <c r="O224" s="3" t="s">
        <v>106</v>
      </c>
      <c r="P224" s="3">
        <v>0</v>
      </c>
      <c r="Q224" s="6">
        <v>25</v>
      </c>
      <c r="R224" s="3" t="s">
        <v>124</v>
      </c>
      <c r="S224" s="3" t="s">
        <v>125</v>
      </c>
      <c r="T224" s="3" t="s">
        <v>125</v>
      </c>
      <c r="U224" s="3" t="s">
        <v>124</v>
      </c>
      <c r="V224" s="3" t="s">
        <v>125</v>
      </c>
      <c r="W224" s="3" t="s">
        <v>133</v>
      </c>
      <c r="X224" s="3" t="s">
        <v>598</v>
      </c>
      <c r="Y224" s="4">
        <v>46153</v>
      </c>
      <c r="Z224" s="4">
        <v>46153</v>
      </c>
      <c r="AA224" s="3">
        <v>217</v>
      </c>
      <c r="AB224" s="6">
        <v>25</v>
      </c>
      <c r="AC224" s="3">
        <v>0</v>
      </c>
      <c r="AD224" s="4">
        <v>46154</v>
      </c>
      <c r="AE224" s="19"/>
      <c r="AF224" s="3">
        <v>217</v>
      </c>
      <c r="AG224" s="7" t="s">
        <v>127</v>
      </c>
      <c r="AH224" s="3" t="s">
        <v>119</v>
      </c>
      <c r="AI224" s="4">
        <v>46204</v>
      </c>
      <c r="AJ224" s="8" t="s">
        <v>806</v>
      </c>
    </row>
    <row r="225" spans="1:36" x14ac:dyDescent="0.25">
      <c r="A225" s="3">
        <v>2026</v>
      </c>
      <c r="B225" s="4">
        <v>46113</v>
      </c>
      <c r="C225" s="4">
        <v>46203</v>
      </c>
      <c r="D225" s="3" t="s">
        <v>91</v>
      </c>
      <c r="E225" s="3" t="s">
        <v>117</v>
      </c>
      <c r="F225" s="3" t="s">
        <v>118</v>
      </c>
      <c r="G225" s="3" t="s">
        <v>118</v>
      </c>
      <c r="H225" s="3" t="s">
        <v>599</v>
      </c>
      <c r="I225" s="3" t="s">
        <v>120</v>
      </c>
      <c r="J225" s="3" t="s">
        <v>121</v>
      </c>
      <c r="K225" s="3" t="s">
        <v>122</v>
      </c>
      <c r="L225" s="3" t="s">
        <v>101</v>
      </c>
      <c r="M225" s="3" t="s">
        <v>104</v>
      </c>
      <c r="N225" s="3" t="s">
        <v>600</v>
      </c>
      <c r="O225" s="3" t="s">
        <v>106</v>
      </c>
      <c r="P225" s="3">
        <v>0</v>
      </c>
      <c r="Q225" s="6">
        <v>25</v>
      </c>
      <c r="R225" s="3" t="s">
        <v>124</v>
      </c>
      <c r="S225" s="3" t="s">
        <v>125</v>
      </c>
      <c r="T225" s="3" t="s">
        <v>125</v>
      </c>
      <c r="U225" s="3" t="s">
        <v>124</v>
      </c>
      <c r="V225" s="3" t="s">
        <v>125</v>
      </c>
      <c r="W225" s="3" t="s">
        <v>125</v>
      </c>
      <c r="X225" s="3" t="s">
        <v>600</v>
      </c>
      <c r="Y225" s="4">
        <v>46153</v>
      </c>
      <c r="Z225" s="4">
        <v>46153</v>
      </c>
      <c r="AA225" s="3">
        <v>218</v>
      </c>
      <c r="AB225" s="6">
        <v>25</v>
      </c>
      <c r="AC225" s="3">
        <v>0</v>
      </c>
      <c r="AD225" s="4">
        <v>46163</v>
      </c>
      <c r="AE225" s="19"/>
      <c r="AF225" s="3">
        <v>218</v>
      </c>
      <c r="AG225" s="7" t="s">
        <v>127</v>
      </c>
      <c r="AH225" s="3" t="s">
        <v>119</v>
      </c>
      <c r="AI225" s="4">
        <v>46204</v>
      </c>
      <c r="AJ225" s="8" t="s">
        <v>806</v>
      </c>
    </row>
    <row r="226" spans="1:36" x14ac:dyDescent="0.25">
      <c r="A226" s="3">
        <v>2026</v>
      </c>
      <c r="B226" s="4">
        <v>46113</v>
      </c>
      <c r="C226" s="4">
        <v>46203</v>
      </c>
      <c r="D226" s="3" t="s">
        <v>91</v>
      </c>
      <c r="E226" s="3" t="s">
        <v>117</v>
      </c>
      <c r="F226" s="3" t="s">
        <v>310</v>
      </c>
      <c r="G226" s="3" t="s">
        <v>310</v>
      </c>
      <c r="H226" s="3" t="s">
        <v>142</v>
      </c>
      <c r="I226" s="3" t="s">
        <v>311</v>
      </c>
      <c r="J226" s="3" t="s">
        <v>302</v>
      </c>
      <c r="K226" s="3" t="s">
        <v>312</v>
      </c>
      <c r="L226" t="s">
        <v>102</v>
      </c>
      <c r="M226" s="3" t="s">
        <v>104</v>
      </c>
      <c r="N226" s="3" t="s">
        <v>146</v>
      </c>
      <c r="O226" s="3" t="s">
        <v>106</v>
      </c>
      <c r="P226" s="3">
        <v>0</v>
      </c>
      <c r="Q226" s="6">
        <v>38</v>
      </c>
      <c r="R226" s="3" t="s">
        <v>124</v>
      </c>
      <c r="S226" s="3" t="s">
        <v>125</v>
      </c>
      <c r="T226" s="3" t="s">
        <v>125</v>
      </c>
      <c r="U226" s="3" t="s">
        <v>124</v>
      </c>
      <c r="V226" s="3" t="s">
        <v>125</v>
      </c>
      <c r="W226" s="3" t="s">
        <v>313</v>
      </c>
      <c r="X226" s="3" t="s">
        <v>146</v>
      </c>
      <c r="Y226" s="4">
        <v>46141</v>
      </c>
      <c r="Z226" s="4">
        <v>46141</v>
      </c>
      <c r="AA226" s="3">
        <v>219</v>
      </c>
      <c r="AB226" s="6">
        <v>38</v>
      </c>
      <c r="AC226" s="3">
        <v>0</v>
      </c>
      <c r="AD226" s="4">
        <v>46149</v>
      </c>
      <c r="AE226" s="19"/>
      <c r="AF226" s="3">
        <v>219</v>
      </c>
      <c r="AG226" s="7" t="s">
        <v>127</v>
      </c>
      <c r="AH226" s="3" t="s">
        <v>119</v>
      </c>
      <c r="AI226" s="4">
        <v>46204</v>
      </c>
      <c r="AJ226" s="8" t="s">
        <v>806</v>
      </c>
    </row>
    <row r="227" spans="1:36" x14ac:dyDescent="0.25">
      <c r="A227" s="3">
        <v>2026</v>
      </c>
      <c r="B227" s="4">
        <v>46113</v>
      </c>
      <c r="C227" s="4">
        <v>46203</v>
      </c>
      <c r="D227" s="3" t="s">
        <v>91</v>
      </c>
      <c r="E227" s="3" t="s">
        <v>117</v>
      </c>
      <c r="F227" s="3" t="s">
        <v>310</v>
      </c>
      <c r="G227" s="3" t="s">
        <v>310</v>
      </c>
      <c r="H227" s="3" t="s">
        <v>142</v>
      </c>
      <c r="I227" s="3" t="s">
        <v>400</v>
      </c>
      <c r="J227" s="3" t="s">
        <v>401</v>
      </c>
      <c r="K227" s="3" t="s">
        <v>138</v>
      </c>
      <c r="L227" t="s">
        <v>102</v>
      </c>
      <c r="M227" s="3" t="s">
        <v>104</v>
      </c>
      <c r="N227" s="3" t="s">
        <v>146</v>
      </c>
      <c r="O227" s="3" t="s">
        <v>106</v>
      </c>
      <c r="P227" s="3">
        <v>0</v>
      </c>
      <c r="Q227" s="10">
        <v>88</v>
      </c>
      <c r="R227" s="3" t="s">
        <v>124</v>
      </c>
      <c r="S227" s="3" t="s">
        <v>125</v>
      </c>
      <c r="T227" s="3" t="s">
        <v>125</v>
      </c>
      <c r="U227" s="3" t="s">
        <v>124</v>
      </c>
      <c r="V227" s="3" t="s">
        <v>125</v>
      </c>
      <c r="W227" s="3" t="s">
        <v>601</v>
      </c>
      <c r="X227" s="3" t="s">
        <v>146</v>
      </c>
      <c r="Y227" s="11">
        <v>46141</v>
      </c>
      <c r="Z227" s="11">
        <v>46148</v>
      </c>
      <c r="AA227" s="3">
        <v>220</v>
      </c>
      <c r="AB227" s="6">
        <v>88</v>
      </c>
      <c r="AC227" s="3">
        <v>0</v>
      </c>
      <c r="AD227" s="11">
        <v>46150</v>
      </c>
      <c r="AE227" s="19"/>
      <c r="AF227" s="3">
        <v>220</v>
      </c>
      <c r="AG227" s="7" t="s">
        <v>127</v>
      </c>
      <c r="AH227" s="3" t="s">
        <v>119</v>
      </c>
      <c r="AI227" s="4">
        <v>46204</v>
      </c>
      <c r="AJ227" s="8" t="s">
        <v>806</v>
      </c>
    </row>
    <row r="228" spans="1:36" x14ac:dyDescent="0.25">
      <c r="A228" s="3">
        <v>2026</v>
      </c>
      <c r="B228" s="4">
        <v>46113</v>
      </c>
      <c r="C228" s="4">
        <v>46203</v>
      </c>
      <c r="D228" s="3" t="s">
        <v>91</v>
      </c>
      <c r="E228" s="3" t="s">
        <v>117</v>
      </c>
      <c r="F228" s="3" t="s">
        <v>310</v>
      </c>
      <c r="G228" s="3" t="s">
        <v>310</v>
      </c>
      <c r="H228" s="3" t="s">
        <v>142</v>
      </c>
      <c r="I228" s="3" t="s">
        <v>400</v>
      </c>
      <c r="J228" s="3" t="s">
        <v>401</v>
      </c>
      <c r="K228" s="3" t="s">
        <v>138</v>
      </c>
      <c r="L228" t="s">
        <v>102</v>
      </c>
      <c r="M228" s="3" t="s">
        <v>104</v>
      </c>
      <c r="N228" s="3" t="s">
        <v>146</v>
      </c>
      <c r="O228" s="3" t="s">
        <v>106</v>
      </c>
      <c r="P228" s="3">
        <v>0</v>
      </c>
      <c r="Q228" s="10">
        <v>76</v>
      </c>
      <c r="R228" s="10" t="s">
        <v>124</v>
      </c>
      <c r="S228" s="3" t="s">
        <v>125</v>
      </c>
      <c r="T228" s="3" t="s">
        <v>125</v>
      </c>
      <c r="U228" s="3" t="s">
        <v>124</v>
      </c>
      <c r="V228" s="3" t="s">
        <v>125</v>
      </c>
      <c r="W228" s="3" t="s">
        <v>602</v>
      </c>
      <c r="X228" s="3" t="s">
        <v>146</v>
      </c>
      <c r="Y228" s="11">
        <v>46150</v>
      </c>
      <c r="Z228" s="11">
        <v>46150</v>
      </c>
      <c r="AA228" s="3">
        <v>221</v>
      </c>
      <c r="AB228" s="6">
        <v>76</v>
      </c>
      <c r="AC228" s="3">
        <v>0</v>
      </c>
      <c r="AD228" s="11">
        <v>46154</v>
      </c>
      <c r="AE228" s="20"/>
      <c r="AF228" s="3">
        <v>221</v>
      </c>
      <c r="AG228" s="7" t="s">
        <v>127</v>
      </c>
      <c r="AH228" s="3" t="s">
        <v>119</v>
      </c>
      <c r="AI228" s="4">
        <v>46204</v>
      </c>
      <c r="AJ228" s="8" t="s">
        <v>806</v>
      </c>
    </row>
    <row r="229" spans="1:36" x14ac:dyDescent="0.25">
      <c r="A229" s="3">
        <v>2026</v>
      </c>
      <c r="B229" s="4">
        <v>46113</v>
      </c>
      <c r="C229" s="4">
        <v>46203</v>
      </c>
      <c r="D229" s="3" t="s">
        <v>91</v>
      </c>
      <c r="E229" s="3" t="s">
        <v>117</v>
      </c>
      <c r="F229" s="3" t="s">
        <v>310</v>
      </c>
      <c r="G229" s="3" t="s">
        <v>310</v>
      </c>
      <c r="H229" s="3" t="s">
        <v>142</v>
      </c>
      <c r="I229" s="3" t="s">
        <v>400</v>
      </c>
      <c r="J229" s="3" t="s">
        <v>401</v>
      </c>
      <c r="K229" s="3" t="s">
        <v>138</v>
      </c>
      <c r="L229" t="s">
        <v>102</v>
      </c>
      <c r="M229" s="3" t="s">
        <v>104</v>
      </c>
      <c r="N229" s="3" t="s">
        <v>146</v>
      </c>
      <c r="O229" s="3" t="s">
        <v>106</v>
      </c>
      <c r="P229" s="3">
        <v>0</v>
      </c>
      <c r="Q229" s="10">
        <v>152</v>
      </c>
      <c r="R229" s="10" t="s">
        <v>124</v>
      </c>
      <c r="S229" s="3" t="s">
        <v>125</v>
      </c>
      <c r="T229" s="3" t="s">
        <v>125</v>
      </c>
      <c r="U229" s="3" t="s">
        <v>124</v>
      </c>
      <c r="V229" s="3" t="s">
        <v>125</v>
      </c>
      <c r="W229" s="3" t="s">
        <v>603</v>
      </c>
      <c r="X229" s="3" t="s">
        <v>146</v>
      </c>
      <c r="Y229" s="11">
        <v>46154</v>
      </c>
      <c r="Z229" s="11">
        <v>46155</v>
      </c>
      <c r="AA229" s="3">
        <v>222</v>
      </c>
      <c r="AB229" s="6">
        <v>152</v>
      </c>
      <c r="AC229" s="3">
        <v>0</v>
      </c>
      <c r="AD229" s="11">
        <v>46161</v>
      </c>
      <c r="AE229" s="19"/>
      <c r="AF229" s="3">
        <v>222</v>
      </c>
      <c r="AG229" s="7" t="s">
        <v>127</v>
      </c>
      <c r="AH229" s="3" t="s">
        <v>119</v>
      </c>
      <c r="AI229" s="4">
        <v>46204</v>
      </c>
      <c r="AJ229" s="8" t="s">
        <v>806</v>
      </c>
    </row>
    <row r="230" spans="1:36" x14ac:dyDescent="0.25">
      <c r="A230" s="3">
        <v>2026</v>
      </c>
      <c r="B230" s="4">
        <v>46113</v>
      </c>
      <c r="C230" s="4">
        <v>46203</v>
      </c>
      <c r="D230" s="3" t="s">
        <v>91</v>
      </c>
      <c r="E230" s="3" t="s">
        <v>117</v>
      </c>
      <c r="F230" s="3" t="s">
        <v>321</v>
      </c>
      <c r="G230" s="3" t="s">
        <v>188</v>
      </c>
      <c r="H230" s="3" t="s">
        <v>195</v>
      </c>
      <c r="I230" s="3" t="s">
        <v>322</v>
      </c>
      <c r="J230" s="3" t="s">
        <v>133</v>
      </c>
      <c r="K230" s="3" t="s">
        <v>323</v>
      </c>
      <c r="L230" s="3" t="s">
        <v>101</v>
      </c>
      <c r="M230" s="3" t="s">
        <v>104</v>
      </c>
      <c r="N230" s="3" t="s">
        <v>604</v>
      </c>
      <c r="O230" s="3" t="s">
        <v>106</v>
      </c>
      <c r="P230" s="3">
        <v>0</v>
      </c>
      <c r="Q230" s="10">
        <v>90</v>
      </c>
      <c r="R230" s="3" t="s">
        <v>124</v>
      </c>
      <c r="S230" s="3" t="s">
        <v>125</v>
      </c>
      <c r="T230" s="3" t="s">
        <v>125</v>
      </c>
      <c r="U230" s="3" t="s">
        <v>124</v>
      </c>
      <c r="V230" s="3" t="s">
        <v>125</v>
      </c>
      <c r="W230" s="3" t="s">
        <v>133</v>
      </c>
      <c r="X230" s="3" t="s">
        <v>604</v>
      </c>
      <c r="Y230" s="11">
        <v>46143</v>
      </c>
      <c r="Z230" s="11">
        <v>46143</v>
      </c>
      <c r="AA230" s="3">
        <v>223</v>
      </c>
      <c r="AB230" s="6">
        <v>90</v>
      </c>
      <c r="AC230" s="3">
        <v>0</v>
      </c>
      <c r="AD230" s="11">
        <v>46149</v>
      </c>
      <c r="AE230" s="19"/>
      <c r="AF230" s="3">
        <v>223</v>
      </c>
      <c r="AG230" s="7" t="s">
        <v>127</v>
      </c>
      <c r="AH230" s="3" t="s">
        <v>119</v>
      </c>
      <c r="AI230" s="4">
        <v>46204</v>
      </c>
      <c r="AJ230" s="8" t="s">
        <v>806</v>
      </c>
    </row>
    <row r="231" spans="1:36" x14ac:dyDescent="0.25">
      <c r="A231" s="3">
        <v>2026</v>
      </c>
      <c r="B231" s="4">
        <v>46113</v>
      </c>
      <c r="C231" s="4">
        <v>46203</v>
      </c>
      <c r="D231" s="3" t="s">
        <v>91</v>
      </c>
      <c r="E231" s="3" t="s">
        <v>117</v>
      </c>
      <c r="F231" s="3" t="s">
        <v>321</v>
      </c>
      <c r="G231" s="3" t="s">
        <v>188</v>
      </c>
      <c r="H231" s="3" t="s">
        <v>195</v>
      </c>
      <c r="I231" s="3" t="s">
        <v>322</v>
      </c>
      <c r="J231" s="3" t="s">
        <v>133</v>
      </c>
      <c r="K231" s="3" t="s">
        <v>323</v>
      </c>
      <c r="L231" s="3" t="s">
        <v>101</v>
      </c>
      <c r="M231" s="3" t="s">
        <v>104</v>
      </c>
      <c r="N231" s="3" t="s">
        <v>604</v>
      </c>
      <c r="O231" s="3" t="s">
        <v>106</v>
      </c>
      <c r="P231" s="3">
        <v>0</v>
      </c>
      <c r="Q231" s="10">
        <v>60</v>
      </c>
      <c r="R231" s="3" t="s">
        <v>124</v>
      </c>
      <c r="S231" s="3" t="s">
        <v>125</v>
      </c>
      <c r="T231" s="3" t="s">
        <v>125</v>
      </c>
      <c r="U231" s="3" t="s">
        <v>124</v>
      </c>
      <c r="V231" s="3" t="s">
        <v>125</v>
      </c>
      <c r="W231" s="3" t="s">
        <v>133</v>
      </c>
      <c r="X231" s="3" t="s">
        <v>604</v>
      </c>
      <c r="Y231" s="11">
        <v>46148</v>
      </c>
      <c r="Z231" s="11">
        <v>46148</v>
      </c>
      <c r="AA231" s="3">
        <v>224</v>
      </c>
      <c r="AB231" s="6">
        <v>60</v>
      </c>
      <c r="AC231" s="3">
        <v>0</v>
      </c>
      <c r="AD231" s="11">
        <v>46157</v>
      </c>
      <c r="AE231" s="19"/>
      <c r="AF231" s="3">
        <v>224</v>
      </c>
      <c r="AG231" s="7" t="s">
        <v>127</v>
      </c>
      <c r="AH231" s="3" t="s">
        <v>119</v>
      </c>
      <c r="AI231" s="4">
        <v>46204</v>
      </c>
      <c r="AJ231" s="8" t="s">
        <v>806</v>
      </c>
    </row>
    <row r="232" spans="1:36" x14ac:dyDescent="0.25">
      <c r="A232" s="3">
        <v>2026</v>
      </c>
      <c r="B232" s="4">
        <v>46113</v>
      </c>
      <c r="C232" s="4">
        <v>46203</v>
      </c>
      <c r="D232" s="3" t="s">
        <v>91</v>
      </c>
      <c r="E232" s="3" t="s">
        <v>117</v>
      </c>
      <c r="F232" s="3" t="s">
        <v>118</v>
      </c>
      <c r="G232" s="3" t="s">
        <v>118</v>
      </c>
      <c r="H232" s="3" t="s">
        <v>119</v>
      </c>
      <c r="I232" s="3" t="s">
        <v>148</v>
      </c>
      <c r="J232" s="3" t="s">
        <v>149</v>
      </c>
      <c r="K232" s="3" t="s">
        <v>139</v>
      </c>
      <c r="L232" s="3" t="s">
        <v>101</v>
      </c>
      <c r="M232" s="3" t="s">
        <v>104</v>
      </c>
      <c r="N232" s="3" t="s">
        <v>605</v>
      </c>
      <c r="O232" s="3" t="s">
        <v>106</v>
      </c>
      <c r="P232" s="3">
        <v>0</v>
      </c>
      <c r="Q232" s="10">
        <v>181</v>
      </c>
      <c r="R232" s="3" t="s">
        <v>124</v>
      </c>
      <c r="S232" s="3" t="s">
        <v>125</v>
      </c>
      <c r="T232" s="3" t="s">
        <v>125</v>
      </c>
      <c r="U232" s="3" t="s">
        <v>124</v>
      </c>
      <c r="V232" s="3" t="s">
        <v>125</v>
      </c>
      <c r="W232" s="3" t="s">
        <v>333</v>
      </c>
      <c r="X232" s="3" t="s">
        <v>605</v>
      </c>
      <c r="Y232" s="11">
        <v>46154</v>
      </c>
      <c r="Z232" s="11">
        <v>46154</v>
      </c>
      <c r="AA232" s="3">
        <v>225</v>
      </c>
      <c r="AB232" s="6">
        <v>181</v>
      </c>
      <c r="AC232" s="3">
        <v>0</v>
      </c>
      <c r="AD232" s="11">
        <v>46156</v>
      </c>
      <c r="AE232" s="17" t="str">
        <f>HYPERLINK("https://ieeg-my.sharepoint.com/:b:/g/personal/transparencia_ieeg_org_mx/IQCZpcn0LrKORJ7Ir92bi0WvATTFG6yAUU7u6knifzD4BfQ?e=XTHOZd")</f>
        <v>https://ieeg-my.sharepoint.com/:b:/g/personal/transparencia_ieeg_org_mx/IQCZpcn0LrKORJ7Ir92bi0WvATTFG6yAUU7u6knifzD4BfQ?e=XTHOZd</v>
      </c>
      <c r="AF232" s="3">
        <v>225</v>
      </c>
      <c r="AG232" s="7" t="s">
        <v>127</v>
      </c>
      <c r="AH232" s="3" t="s">
        <v>119</v>
      </c>
      <c r="AI232" s="4">
        <v>46204</v>
      </c>
      <c r="AJ232" s="8" t="s">
        <v>806</v>
      </c>
    </row>
    <row r="233" spans="1:36" x14ac:dyDescent="0.25">
      <c r="A233" s="3">
        <v>2026</v>
      </c>
      <c r="B233" s="4">
        <v>46113</v>
      </c>
      <c r="C233" s="4">
        <v>46203</v>
      </c>
      <c r="D233" s="3" t="s">
        <v>91</v>
      </c>
      <c r="E233" s="3" t="s">
        <v>117</v>
      </c>
      <c r="F233" s="3" t="s">
        <v>118</v>
      </c>
      <c r="G233" s="3" t="s">
        <v>118</v>
      </c>
      <c r="H233" s="3" t="s">
        <v>119</v>
      </c>
      <c r="I233" s="3" t="s">
        <v>154</v>
      </c>
      <c r="J233" s="3" t="s">
        <v>155</v>
      </c>
      <c r="K233" s="3" t="s">
        <v>156</v>
      </c>
      <c r="L233" s="3" t="s">
        <v>101</v>
      </c>
      <c r="M233" s="3" t="s">
        <v>104</v>
      </c>
      <c r="N233" s="3" t="s">
        <v>526</v>
      </c>
      <c r="O233" s="3" t="s">
        <v>106</v>
      </c>
      <c r="P233" s="3">
        <v>0</v>
      </c>
      <c r="Q233" s="10">
        <v>181</v>
      </c>
      <c r="R233" s="3" t="s">
        <v>124</v>
      </c>
      <c r="S233" s="3" t="s">
        <v>125</v>
      </c>
      <c r="T233" s="3" t="s">
        <v>125</v>
      </c>
      <c r="U233" s="3" t="s">
        <v>124</v>
      </c>
      <c r="V233" s="3" t="s">
        <v>125</v>
      </c>
      <c r="W233" s="3" t="s">
        <v>516</v>
      </c>
      <c r="X233" s="3" t="s">
        <v>526</v>
      </c>
      <c r="Y233" s="11">
        <v>46148</v>
      </c>
      <c r="Z233" s="11">
        <v>46148</v>
      </c>
      <c r="AA233" s="3">
        <v>226</v>
      </c>
      <c r="AB233" s="6">
        <v>181</v>
      </c>
      <c r="AC233" s="3">
        <v>0</v>
      </c>
      <c r="AD233" s="11">
        <v>46149</v>
      </c>
      <c r="AE233" s="17" t="str">
        <f>HYPERLINK("https://ieeg-my.sharepoint.com/:b:/g/personal/transparencia_ieeg_org_mx/IQB2McaiGWF-SbyDgZb0YYZQAZDd66scWrKnWknUJQ7pUtw?e=NPBVpl")</f>
        <v>https://ieeg-my.sharepoint.com/:b:/g/personal/transparencia_ieeg_org_mx/IQB2McaiGWF-SbyDgZb0YYZQAZDd66scWrKnWknUJQ7pUtw?e=NPBVpl</v>
      </c>
      <c r="AF233" s="3">
        <v>226</v>
      </c>
      <c r="AG233" s="7" t="s">
        <v>127</v>
      </c>
      <c r="AH233" s="3" t="s">
        <v>119</v>
      </c>
      <c r="AI233" s="4">
        <v>46204</v>
      </c>
      <c r="AJ233" s="8" t="s">
        <v>806</v>
      </c>
    </row>
    <row r="234" spans="1:36" x14ac:dyDescent="0.25">
      <c r="A234" s="3">
        <v>2026</v>
      </c>
      <c r="B234" s="4">
        <v>46113</v>
      </c>
      <c r="C234" s="4">
        <v>46203</v>
      </c>
      <c r="D234" s="3" t="s">
        <v>91</v>
      </c>
      <c r="E234" s="3" t="s">
        <v>117</v>
      </c>
      <c r="F234" s="3" t="s">
        <v>118</v>
      </c>
      <c r="G234" s="3" t="s">
        <v>118</v>
      </c>
      <c r="H234" s="3" t="s">
        <v>119</v>
      </c>
      <c r="I234" s="3" t="s">
        <v>154</v>
      </c>
      <c r="J234" s="3" t="s">
        <v>155</v>
      </c>
      <c r="K234" s="3" t="s">
        <v>156</v>
      </c>
      <c r="L234" s="3" t="s">
        <v>101</v>
      </c>
      <c r="M234" s="3" t="s">
        <v>104</v>
      </c>
      <c r="N234" s="3" t="s">
        <v>606</v>
      </c>
      <c r="O234" s="3" t="s">
        <v>106</v>
      </c>
      <c r="P234" s="3">
        <v>0</v>
      </c>
      <c r="Q234" s="10">
        <v>181</v>
      </c>
      <c r="R234" s="3" t="s">
        <v>124</v>
      </c>
      <c r="S234" s="3" t="s">
        <v>125</v>
      </c>
      <c r="T234" s="3" t="s">
        <v>125</v>
      </c>
      <c r="U234" s="3" t="s">
        <v>124</v>
      </c>
      <c r="V234" s="3" t="s">
        <v>125</v>
      </c>
      <c r="W234" s="3" t="s">
        <v>478</v>
      </c>
      <c r="X234" s="3" t="s">
        <v>606</v>
      </c>
      <c r="Y234" s="11">
        <v>46155</v>
      </c>
      <c r="Z234" s="11">
        <v>46155</v>
      </c>
      <c r="AA234" s="3">
        <v>227</v>
      </c>
      <c r="AB234" s="6">
        <v>181</v>
      </c>
      <c r="AC234" s="3">
        <v>0</v>
      </c>
      <c r="AD234" s="11">
        <v>46156</v>
      </c>
      <c r="AE234" s="17" t="str">
        <f>HYPERLINK("https://ieeg-my.sharepoint.com/:b:/g/personal/transparencia_ieeg_org_mx/IQAOiDNE2hCMRo4LlGSjWYToAdw7RdoJPNK7IxnavWnxPZQ?e=4PIDNF")</f>
        <v>https://ieeg-my.sharepoint.com/:b:/g/personal/transparencia_ieeg_org_mx/IQAOiDNE2hCMRo4LlGSjWYToAdw7RdoJPNK7IxnavWnxPZQ?e=4PIDNF</v>
      </c>
      <c r="AF234" s="3">
        <v>227</v>
      </c>
      <c r="AG234" s="7" t="s">
        <v>127</v>
      </c>
      <c r="AH234" s="3" t="s">
        <v>119</v>
      </c>
      <c r="AI234" s="4">
        <v>46204</v>
      </c>
      <c r="AJ234" s="8" t="s">
        <v>806</v>
      </c>
    </row>
    <row r="235" spans="1:36" x14ac:dyDescent="0.25">
      <c r="A235" s="3">
        <v>2026</v>
      </c>
      <c r="B235" s="4">
        <v>46113</v>
      </c>
      <c r="C235" s="4">
        <v>46203</v>
      </c>
      <c r="D235" s="3" t="s">
        <v>91</v>
      </c>
      <c r="E235" s="3" t="s">
        <v>117</v>
      </c>
      <c r="F235" s="3" t="s">
        <v>118</v>
      </c>
      <c r="G235" s="3" t="s">
        <v>118</v>
      </c>
      <c r="H235" s="3" t="s">
        <v>119</v>
      </c>
      <c r="I235" s="3" t="s">
        <v>158</v>
      </c>
      <c r="J235" s="3" t="s">
        <v>159</v>
      </c>
      <c r="K235" s="3" t="s">
        <v>139</v>
      </c>
      <c r="L235" s="3" t="s">
        <v>101</v>
      </c>
      <c r="M235" s="3" t="s">
        <v>104</v>
      </c>
      <c r="N235" s="3" t="s">
        <v>607</v>
      </c>
      <c r="O235" s="3" t="s">
        <v>106</v>
      </c>
      <c r="P235" s="3">
        <v>0</v>
      </c>
      <c r="Q235" s="10">
        <v>181</v>
      </c>
      <c r="R235" s="3" t="s">
        <v>124</v>
      </c>
      <c r="S235" s="3" t="s">
        <v>125</v>
      </c>
      <c r="T235" s="3" t="s">
        <v>125</v>
      </c>
      <c r="U235" s="3" t="s">
        <v>124</v>
      </c>
      <c r="V235" s="3" t="s">
        <v>125</v>
      </c>
      <c r="W235" s="3" t="s">
        <v>406</v>
      </c>
      <c r="X235" s="3" t="s">
        <v>607</v>
      </c>
      <c r="Y235" s="11">
        <v>46157</v>
      </c>
      <c r="Z235" s="11">
        <v>46157</v>
      </c>
      <c r="AA235" s="3">
        <v>228</v>
      </c>
      <c r="AB235" s="6">
        <v>181</v>
      </c>
      <c r="AC235" s="3">
        <v>0</v>
      </c>
      <c r="AD235" s="11">
        <v>46160</v>
      </c>
      <c r="AE235" s="17" t="str">
        <f>HYPERLINK("https://ieeg-my.sharepoint.com/:b:/g/personal/transparencia_ieeg_org_mx/IQAtwX0-mJ7KR6AsiOs1ox9xAcETjVpy7a-_cuD8_a6spXc?e=oSvoaX")</f>
        <v>https://ieeg-my.sharepoint.com/:b:/g/personal/transparencia_ieeg_org_mx/IQAtwX0-mJ7KR6AsiOs1ox9xAcETjVpy7a-_cuD8_a6spXc?e=oSvoaX</v>
      </c>
      <c r="AF235" s="3">
        <v>228</v>
      </c>
      <c r="AG235" s="7" t="s">
        <v>127</v>
      </c>
      <c r="AH235" s="3" t="s">
        <v>119</v>
      </c>
      <c r="AI235" s="4">
        <v>46204</v>
      </c>
      <c r="AJ235" s="8" t="s">
        <v>806</v>
      </c>
    </row>
    <row r="236" spans="1:36" x14ac:dyDescent="0.25">
      <c r="A236" s="3">
        <v>2026</v>
      </c>
      <c r="B236" s="4">
        <v>46113</v>
      </c>
      <c r="C236" s="4">
        <v>46203</v>
      </c>
      <c r="D236" s="3" t="s">
        <v>91</v>
      </c>
      <c r="E236" s="3" t="s">
        <v>117</v>
      </c>
      <c r="F236" s="3" t="s">
        <v>118</v>
      </c>
      <c r="G236" s="3" t="s">
        <v>118</v>
      </c>
      <c r="H236" s="3" t="s">
        <v>119</v>
      </c>
      <c r="I236" s="3" t="s">
        <v>158</v>
      </c>
      <c r="J236" s="3" t="s">
        <v>159</v>
      </c>
      <c r="K236" s="3" t="s">
        <v>139</v>
      </c>
      <c r="L236" s="3" t="s">
        <v>101</v>
      </c>
      <c r="M236" s="3" t="s">
        <v>104</v>
      </c>
      <c r="N236" s="3" t="s">
        <v>608</v>
      </c>
      <c r="O236" s="3" t="s">
        <v>106</v>
      </c>
      <c r="P236" s="3">
        <v>0</v>
      </c>
      <c r="Q236" s="6">
        <v>181</v>
      </c>
      <c r="R236" s="3" t="s">
        <v>124</v>
      </c>
      <c r="S236" s="3" t="s">
        <v>125</v>
      </c>
      <c r="T236" s="3" t="s">
        <v>125</v>
      </c>
      <c r="U236" s="3" t="s">
        <v>124</v>
      </c>
      <c r="V236" s="3" t="s">
        <v>125</v>
      </c>
      <c r="W236" s="3" t="s">
        <v>406</v>
      </c>
      <c r="X236" s="3" t="s">
        <v>608</v>
      </c>
      <c r="Y236" s="4">
        <v>46150</v>
      </c>
      <c r="Z236" s="4">
        <v>46150</v>
      </c>
      <c r="AA236" s="3">
        <v>229</v>
      </c>
      <c r="AB236" s="6">
        <v>181</v>
      </c>
      <c r="AC236" s="3">
        <v>0</v>
      </c>
      <c r="AD236" s="4">
        <v>46150</v>
      </c>
      <c r="AE236" s="17" t="str">
        <f>HYPERLINK("https://ieeg-my.sharepoint.com/:b:/g/personal/transparencia_ieeg_org_mx/IQDb47fG_l0ySapfnnqDoZgOAREo0p8UZKSB8GoVoGbgMqM?e=5lWIhP")</f>
        <v>https://ieeg-my.sharepoint.com/:b:/g/personal/transparencia_ieeg_org_mx/IQDb47fG_l0ySapfnnqDoZgOAREo0p8UZKSB8GoVoGbgMqM?e=5lWIhP</v>
      </c>
      <c r="AF236" s="3">
        <v>229</v>
      </c>
      <c r="AG236" s="7" t="s">
        <v>127</v>
      </c>
      <c r="AH236" s="3" t="s">
        <v>119</v>
      </c>
      <c r="AI236" s="4">
        <v>46204</v>
      </c>
      <c r="AJ236" s="8" t="s">
        <v>806</v>
      </c>
    </row>
    <row r="237" spans="1:36" x14ac:dyDescent="0.25">
      <c r="A237" s="3">
        <v>2026</v>
      </c>
      <c r="B237" s="4">
        <v>46113</v>
      </c>
      <c r="C237" s="4">
        <v>46203</v>
      </c>
      <c r="D237" s="3" t="s">
        <v>91</v>
      </c>
      <c r="E237" s="3" t="s">
        <v>117</v>
      </c>
      <c r="F237" s="3" t="s">
        <v>118</v>
      </c>
      <c r="G237" s="3" t="s">
        <v>118</v>
      </c>
      <c r="H237" s="3" t="s">
        <v>119</v>
      </c>
      <c r="I237" s="3" t="s">
        <v>158</v>
      </c>
      <c r="J237" s="3" t="s">
        <v>159</v>
      </c>
      <c r="K237" s="3" t="s">
        <v>139</v>
      </c>
      <c r="L237" s="3" t="s">
        <v>101</v>
      </c>
      <c r="M237" s="3" t="s">
        <v>104</v>
      </c>
      <c r="N237" s="3" t="s">
        <v>609</v>
      </c>
      <c r="O237" s="3" t="s">
        <v>106</v>
      </c>
      <c r="P237" s="3">
        <v>0</v>
      </c>
      <c r="Q237" s="10">
        <v>181</v>
      </c>
      <c r="R237" s="3" t="s">
        <v>124</v>
      </c>
      <c r="S237" s="3" t="s">
        <v>125</v>
      </c>
      <c r="T237" s="3" t="s">
        <v>125</v>
      </c>
      <c r="U237" s="3" t="s">
        <v>124</v>
      </c>
      <c r="V237" s="3" t="s">
        <v>125</v>
      </c>
      <c r="W237" s="3" t="s">
        <v>229</v>
      </c>
      <c r="X237" s="3" t="s">
        <v>609</v>
      </c>
      <c r="Y237" s="11">
        <v>46155</v>
      </c>
      <c r="Z237" s="11">
        <v>46155</v>
      </c>
      <c r="AA237" s="3">
        <v>230</v>
      </c>
      <c r="AB237" s="6">
        <v>181</v>
      </c>
      <c r="AC237" s="3">
        <v>0</v>
      </c>
      <c r="AD237" s="11">
        <v>46150</v>
      </c>
      <c r="AE237" s="17" t="str">
        <f>HYPERLINK("https://ieeg-my.sharepoint.com/:b:/g/personal/transparencia_ieeg_org_mx/IQDdrhVIKQ_kT5DBGAAStcYvATjw13KK_mN6jo6dZkhH6gY?e=Yswwa8")</f>
        <v>https://ieeg-my.sharepoint.com/:b:/g/personal/transparencia_ieeg_org_mx/IQDdrhVIKQ_kT5DBGAAStcYvATjw13KK_mN6jo6dZkhH6gY?e=Yswwa8</v>
      </c>
      <c r="AF237" s="3">
        <v>230</v>
      </c>
      <c r="AG237" s="7" t="s">
        <v>127</v>
      </c>
      <c r="AH237" s="3" t="s">
        <v>119</v>
      </c>
      <c r="AI237" s="4">
        <v>46204</v>
      </c>
      <c r="AJ237" s="8" t="s">
        <v>806</v>
      </c>
    </row>
    <row r="238" spans="1:36" x14ac:dyDescent="0.25">
      <c r="A238" s="3">
        <v>2026</v>
      </c>
      <c r="B238" s="4">
        <v>46113</v>
      </c>
      <c r="C238" s="4">
        <v>46203</v>
      </c>
      <c r="D238" s="3" t="s">
        <v>91</v>
      </c>
      <c r="E238" s="3" t="s">
        <v>117</v>
      </c>
      <c r="F238" s="3" t="s">
        <v>118</v>
      </c>
      <c r="G238" s="3" t="s">
        <v>118</v>
      </c>
      <c r="H238" s="3" t="s">
        <v>119</v>
      </c>
      <c r="I238" s="3" t="s">
        <v>148</v>
      </c>
      <c r="J238" s="3" t="s">
        <v>149</v>
      </c>
      <c r="K238" s="3" t="s">
        <v>139</v>
      </c>
      <c r="L238" s="3" t="s">
        <v>101</v>
      </c>
      <c r="M238" s="3" t="s">
        <v>104</v>
      </c>
      <c r="N238" s="3" t="s">
        <v>610</v>
      </c>
      <c r="O238" s="3" t="s">
        <v>106</v>
      </c>
      <c r="P238" s="3">
        <v>0</v>
      </c>
      <c r="Q238" s="10">
        <v>181</v>
      </c>
      <c r="R238" s="3" t="s">
        <v>124</v>
      </c>
      <c r="S238" s="3" t="s">
        <v>125</v>
      </c>
      <c r="T238" s="3" t="s">
        <v>125</v>
      </c>
      <c r="U238" s="3" t="s">
        <v>124</v>
      </c>
      <c r="V238" s="3" t="s">
        <v>125</v>
      </c>
      <c r="W238" s="3" t="s">
        <v>406</v>
      </c>
      <c r="X238" s="3" t="s">
        <v>610</v>
      </c>
      <c r="Y238" s="11">
        <v>46160</v>
      </c>
      <c r="Z238" s="11">
        <v>46160</v>
      </c>
      <c r="AA238" s="3">
        <v>231</v>
      </c>
      <c r="AB238" s="6">
        <v>181</v>
      </c>
      <c r="AC238" s="3">
        <v>0</v>
      </c>
      <c r="AD238" s="11">
        <v>46162</v>
      </c>
      <c r="AE238" s="17" t="str">
        <f>HYPERLINK("https://ieeg-my.sharepoint.com/:b:/g/personal/transparencia_ieeg_org_mx/IQBkea7I8ikjRKGxEXo1fompAdahv-6c9tpQ7tm6Bj-MjX8?e=b0SXfJ")</f>
        <v>https://ieeg-my.sharepoint.com/:b:/g/personal/transparencia_ieeg_org_mx/IQBkea7I8ikjRKGxEXo1fompAdahv-6c9tpQ7tm6Bj-MjX8?e=b0SXfJ</v>
      </c>
      <c r="AF238" s="3">
        <v>231</v>
      </c>
      <c r="AG238" s="7" t="s">
        <v>127</v>
      </c>
      <c r="AH238" s="3" t="s">
        <v>119</v>
      </c>
      <c r="AI238" s="4">
        <v>46204</v>
      </c>
      <c r="AJ238" s="8" t="s">
        <v>806</v>
      </c>
    </row>
    <row r="239" spans="1:36" x14ac:dyDescent="0.25">
      <c r="A239" s="3">
        <v>2026</v>
      </c>
      <c r="B239" s="4">
        <v>46113</v>
      </c>
      <c r="C239" s="4">
        <v>46203</v>
      </c>
      <c r="D239" s="3" t="s">
        <v>91</v>
      </c>
      <c r="E239" s="3" t="s">
        <v>117</v>
      </c>
      <c r="F239" s="3" t="s">
        <v>118</v>
      </c>
      <c r="G239" s="3" t="s">
        <v>118</v>
      </c>
      <c r="H239" s="3" t="s">
        <v>119</v>
      </c>
      <c r="I239" s="3" t="s">
        <v>120</v>
      </c>
      <c r="J239" s="3" t="s">
        <v>121</v>
      </c>
      <c r="K239" s="3" t="s">
        <v>122</v>
      </c>
      <c r="L239" s="3" t="s">
        <v>101</v>
      </c>
      <c r="M239" s="3" t="s">
        <v>104</v>
      </c>
      <c r="N239" s="3" t="s">
        <v>611</v>
      </c>
      <c r="O239" s="3" t="s">
        <v>106</v>
      </c>
      <c r="P239" s="3">
        <v>0</v>
      </c>
      <c r="Q239" s="10">
        <v>181</v>
      </c>
      <c r="R239" s="3" t="s">
        <v>124</v>
      </c>
      <c r="S239" s="3" t="s">
        <v>125</v>
      </c>
      <c r="T239" s="3" t="s">
        <v>125</v>
      </c>
      <c r="U239" s="3" t="s">
        <v>124</v>
      </c>
      <c r="V239" s="3" t="s">
        <v>125</v>
      </c>
      <c r="W239" s="3" t="s">
        <v>516</v>
      </c>
      <c r="X239" s="3" t="s">
        <v>611</v>
      </c>
      <c r="Y239" s="11">
        <v>46155</v>
      </c>
      <c r="Z239" s="11">
        <v>46155</v>
      </c>
      <c r="AA239" s="3">
        <v>232</v>
      </c>
      <c r="AB239" s="6">
        <v>181</v>
      </c>
      <c r="AC239" s="3">
        <v>0</v>
      </c>
      <c r="AD239" s="11">
        <v>46157</v>
      </c>
      <c r="AE239" s="17" t="str">
        <f>HYPERLINK("https://ieeg-my.sharepoint.com/:b:/g/personal/transparencia_ieeg_org_mx/IQChgi-XcFlmTKEDPteUJ-UbASYlkgCwlPzFtIGGKbxORfY?e=2I8lgC")</f>
        <v>https://ieeg-my.sharepoint.com/:b:/g/personal/transparencia_ieeg_org_mx/IQChgi-XcFlmTKEDPteUJ-UbASYlkgCwlPzFtIGGKbxORfY?e=2I8lgC</v>
      </c>
      <c r="AF239" s="3">
        <v>232</v>
      </c>
      <c r="AG239" s="7" t="s">
        <v>127</v>
      </c>
      <c r="AH239" s="3" t="s">
        <v>119</v>
      </c>
      <c r="AI239" s="4">
        <v>46204</v>
      </c>
      <c r="AJ239" s="8" t="s">
        <v>806</v>
      </c>
    </row>
    <row r="240" spans="1:36" x14ac:dyDescent="0.25">
      <c r="A240" s="3">
        <v>2026</v>
      </c>
      <c r="B240" s="4">
        <v>46113</v>
      </c>
      <c r="C240" s="4">
        <v>46203</v>
      </c>
      <c r="D240" s="3" t="s">
        <v>91</v>
      </c>
      <c r="E240" s="3" t="s">
        <v>117</v>
      </c>
      <c r="F240" s="3" t="s">
        <v>118</v>
      </c>
      <c r="G240" s="3" t="s">
        <v>118</v>
      </c>
      <c r="H240" s="3" t="s">
        <v>119</v>
      </c>
      <c r="I240" s="3" t="s">
        <v>120</v>
      </c>
      <c r="J240" s="3" t="s">
        <v>121</v>
      </c>
      <c r="K240" s="3" t="s">
        <v>122</v>
      </c>
      <c r="L240" s="3" t="s">
        <v>101</v>
      </c>
      <c r="M240" s="3" t="s">
        <v>104</v>
      </c>
      <c r="N240" s="3" t="s">
        <v>612</v>
      </c>
      <c r="O240" s="3" t="s">
        <v>106</v>
      </c>
      <c r="P240" s="3">
        <v>0</v>
      </c>
      <c r="Q240" s="10">
        <v>181</v>
      </c>
      <c r="R240" s="3" t="s">
        <v>124</v>
      </c>
      <c r="S240" s="3" t="s">
        <v>125</v>
      </c>
      <c r="T240" s="3" t="s">
        <v>125</v>
      </c>
      <c r="U240" s="3" t="s">
        <v>124</v>
      </c>
      <c r="V240" s="3" t="s">
        <v>125</v>
      </c>
      <c r="W240" s="3" t="s">
        <v>406</v>
      </c>
      <c r="X240" s="3" t="s">
        <v>612</v>
      </c>
      <c r="Y240" s="11">
        <v>46156</v>
      </c>
      <c r="Z240" s="11">
        <v>46156</v>
      </c>
      <c r="AA240" s="3">
        <v>233</v>
      </c>
      <c r="AB240" s="6">
        <v>181</v>
      </c>
      <c r="AC240" s="3">
        <v>0</v>
      </c>
      <c r="AD240" s="11">
        <v>46157</v>
      </c>
      <c r="AE240" s="17" t="str">
        <f>HYPERLINK("https://ieeg-my.sharepoint.com/:b:/g/personal/transparencia_ieeg_org_mx/IQBrZymzC1XxSZkMYXujrpCvAb_IKSiAObqfP2NSgdIuyro?e=BfLD2u")</f>
        <v>https://ieeg-my.sharepoint.com/:b:/g/personal/transparencia_ieeg_org_mx/IQBrZymzC1XxSZkMYXujrpCvAb_IKSiAObqfP2NSgdIuyro?e=BfLD2u</v>
      </c>
      <c r="AF240" s="3">
        <v>233</v>
      </c>
      <c r="AG240" s="7" t="s">
        <v>127</v>
      </c>
      <c r="AH240" s="3" t="s">
        <v>119</v>
      </c>
      <c r="AI240" s="4">
        <v>46204</v>
      </c>
      <c r="AJ240" s="8" t="s">
        <v>806</v>
      </c>
    </row>
    <row r="241" spans="1:36" x14ac:dyDescent="0.25">
      <c r="A241" s="3">
        <v>2026</v>
      </c>
      <c r="B241" s="4">
        <v>46113</v>
      </c>
      <c r="C241" s="4">
        <v>46203</v>
      </c>
      <c r="D241" s="3" t="s">
        <v>91</v>
      </c>
      <c r="E241" s="3" t="s">
        <v>117</v>
      </c>
      <c r="F241" s="3" t="s">
        <v>118</v>
      </c>
      <c r="G241" s="3" t="s">
        <v>118</v>
      </c>
      <c r="H241" s="3" t="s">
        <v>119</v>
      </c>
      <c r="I241" s="3" t="s">
        <v>154</v>
      </c>
      <c r="J241" s="3" t="s">
        <v>155</v>
      </c>
      <c r="K241" s="3" t="s">
        <v>156</v>
      </c>
      <c r="L241" s="3" t="s">
        <v>101</v>
      </c>
      <c r="M241" s="3" t="s">
        <v>104</v>
      </c>
      <c r="N241" s="3" t="s">
        <v>613</v>
      </c>
      <c r="O241" s="3" t="s">
        <v>106</v>
      </c>
      <c r="P241" s="3">
        <v>0</v>
      </c>
      <c r="Q241" s="10">
        <v>181</v>
      </c>
      <c r="R241" s="3" t="s">
        <v>124</v>
      </c>
      <c r="S241" s="3" t="s">
        <v>125</v>
      </c>
      <c r="T241" s="3" t="s">
        <v>125</v>
      </c>
      <c r="U241" s="3" t="s">
        <v>124</v>
      </c>
      <c r="V241" s="3" t="s">
        <v>125</v>
      </c>
      <c r="W241" s="3" t="s">
        <v>171</v>
      </c>
      <c r="X241" s="3" t="s">
        <v>613</v>
      </c>
      <c r="Y241" s="11">
        <v>46160</v>
      </c>
      <c r="Z241" s="11">
        <v>46160</v>
      </c>
      <c r="AA241" s="3">
        <v>234</v>
      </c>
      <c r="AB241" s="6">
        <v>181</v>
      </c>
      <c r="AC241" s="3">
        <v>0</v>
      </c>
      <c r="AD241" s="11">
        <v>46161</v>
      </c>
      <c r="AE241" s="17" t="str">
        <f>HYPERLINK("https://ieeg-my.sharepoint.com/:b:/g/personal/transparencia_ieeg_org_mx/IQAyzArc0YkGTbKSiEQPMqCDATKfvPT2N3l94ejJfRlvqzU?e=tgr629")</f>
        <v>https://ieeg-my.sharepoint.com/:b:/g/personal/transparencia_ieeg_org_mx/IQAyzArc0YkGTbKSiEQPMqCDATKfvPT2N3l94ejJfRlvqzU?e=tgr629</v>
      </c>
      <c r="AF241" s="3">
        <v>234</v>
      </c>
      <c r="AG241" s="7" t="s">
        <v>127</v>
      </c>
      <c r="AH241" s="3" t="s">
        <v>119</v>
      </c>
      <c r="AI241" s="4">
        <v>46204</v>
      </c>
      <c r="AJ241" s="8" t="s">
        <v>806</v>
      </c>
    </row>
    <row r="242" spans="1:36" x14ac:dyDescent="0.25">
      <c r="A242" s="3">
        <v>2026</v>
      </c>
      <c r="B242" s="4">
        <v>46113</v>
      </c>
      <c r="C242" s="4">
        <v>46203</v>
      </c>
      <c r="D242" s="3" t="s">
        <v>91</v>
      </c>
      <c r="E242" s="3" t="s">
        <v>117</v>
      </c>
      <c r="F242" s="3" t="s">
        <v>118</v>
      </c>
      <c r="G242" s="3" t="s">
        <v>118</v>
      </c>
      <c r="H242" s="3" t="s">
        <v>119</v>
      </c>
      <c r="I242" s="3" t="s">
        <v>154</v>
      </c>
      <c r="J242" s="3" t="s">
        <v>155</v>
      </c>
      <c r="K242" s="3" t="s">
        <v>156</v>
      </c>
      <c r="L242" s="3" t="s">
        <v>101</v>
      </c>
      <c r="M242" s="3" t="s">
        <v>104</v>
      </c>
      <c r="N242" s="3" t="s">
        <v>614</v>
      </c>
      <c r="O242" s="3" t="s">
        <v>106</v>
      </c>
      <c r="P242" s="3">
        <v>0</v>
      </c>
      <c r="Q242" s="10">
        <v>181</v>
      </c>
      <c r="R242" s="3" t="s">
        <v>124</v>
      </c>
      <c r="S242" s="3" t="s">
        <v>125</v>
      </c>
      <c r="T242" s="3" t="s">
        <v>125</v>
      </c>
      <c r="U242" s="3" t="s">
        <v>124</v>
      </c>
      <c r="V242" s="3" t="s">
        <v>125</v>
      </c>
      <c r="W242" s="3" t="s">
        <v>406</v>
      </c>
      <c r="X242" s="3" t="s">
        <v>614</v>
      </c>
      <c r="Y242" s="11">
        <v>46161</v>
      </c>
      <c r="Z242" s="11">
        <v>46161</v>
      </c>
      <c r="AA242" s="3">
        <v>235</v>
      </c>
      <c r="AB242" s="6">
        <v>181</v>
      </c>
      <c r="AC242" s="3">
        <v>0</v>
      </c>
      <c r="AD242" s="11">
        <v>46161</v>
      </c>
      <c r="AE242" s="17" t="str">
        <f>HYPERLINK("https://ieeg-my.sharepoint.com/:b:/g/personal/transparencia_ieeg_org_mx/IQBdY7uUQP1mTb_X7w57yZmKAb5bf8UJGNb-iNLOUdp9XbM?e=IqTVbq")</f>
        <v>https://ieeg-my.sharepoint.com/:b:/g/personal/transparencia_ieeg_org_mx/IQBdY7uUQP1mTb_X7w57yZmKAb5bf8UJGNb-iNLOUdp9XbM?e=IqTVbq</v>
      </c>
      <c r="AF242" s="3">
        <v>235</v>
      </c>
      <c r="AG242" s="7" t="s">
        <v>127</v>
      </c>
      <c r="AH242" s="3" t="s">
        <v>119</v>
      </c>
      <c r="AI242" s="4">
        <v>46204</v>
      </c>
      <c r="AJ242" s="8" t="s">
        <v>806</v>
      </c>
    </row>
    <row r="243" spans="1:36" x14ac:dyDescent="0.25">
      <c r="A243" s="3">
        <v>2026</v>
      </c>
      <c r="B243" s="4">
        <v>46113</v>
      </c>
      <c r="C243" s="4">
        <v>46203</v>
      </c>
      <c r="D243" s="3" t="s">
        <v>91</v>
      </c>
      <c r="E243" s="3" t="s">
        <v>117</v>
      </c>
      <c r="F243" s="3" t="s">
        <v>118</v>
      </c>
      <c r="G243" s="3" t="s">
        <v>118</v>
      </c>
      <c r="H243" s="3" t="s">
        <v>119</v>
      </c>
      <c r="I243" s="3" t="s">
        <v>162</v>
      </c>
      <c r="J243" s="3" t="s">
        <v>163</v>
      </c>
      <c r="K243" s="3" t="s">
        <v>164</v>
      </c>
      <c r="L243" s="3" t="s">
        <v>101</v>
      </c>
      <c r="M243" s="3" t="s">
        <v>104</v>
      </c>
      <c r="N243" s="3" t="s">
        <v>615</v>
      </c>
      <c r="O243" s="3" t="s">
        <v>106</v>
      </c>
      <c r="P243" s="3">
        <v>0</v>
      </c>
      <c r="Q243" s="10">
        <v>181</v>
      </c>
      <c r="R243" s="3" t="s">
        <v>124</v>
      </c>
      <c r="S243" s="3" t="s">
        <v>125</v>
      </c>
      <c r="T243" s="3" t="s">
        <v>125</v>
      </c>
      <c r="U243" s="3" t="s">
        <v>124</v>
      </c>
      <c r="V243" s="3" t="s">
        <v>125</v>
      </c>
      <c r="W243" s="3" t="s">
        <v>406</v>
      </c>
      <c r="X243" s="3" t="s">
        <v>615</v>
      </c>
      <c r="Y243" s="11">
        <v>46149</v>
      </c>
      <c r="Z243" s="11">
        <v>46149</v>
      </c>
      <c r="AA243" s="3">
        <v>236</v>
      </c>
      <c r="AB243" s="6">
        <v>181</v>
      </c>
      <c r="AC243" s="3">
        <v>0</v>
      </c>
      <c r="AD243" s="11">
        <v>46150</v>
      </c>
      <c r="AE243" s="17" t="str">
        <f>HYPERLINK("https://ieeg-my.sharepoint.com/:b:/g/personal/transparencia_ieeg_org_mx/IQAtFeqPdWNESKxuIc_ePMiOAcdtrh5tejnBICn1ovMb1s8?e=QqOGRG")</f>
        <v>https://ieeg-my.sharepoint.com/:b:/g/personal/transparencia_ieeg_org_mx/IQAtFeqPdWNESKxuIc_ePMiOAcdtrh5tejnBICn1ovMb1s8?e=QqOGRG</v>
      </c>
      <c r="AF243" s="3">
        <v>236</v>
      </c>
      <c r="AG243" s="7" t="s">
        <v>127</v>
      </c>
      <c r="AH243" s="3" t="s">
        <v>119</v>
      </c>
      <c r="AI243" s="4">
        <v>46204</v>
      </c>
      <c r="AJ243" s="8" t="s">
        <v>806</v>
      </c>
    </row>
    <row r="244" spans="1:36" x14ac:dyDescent="0.25">
      <c r="A244" s="3">
        <v>2026</v>
      </c>
      <c r="B244" s="4">
        <v>46113</v>
      </c>
      <c r="C244" s="4">
        <v>46203</v>
      </c>
      <c r="D244" s="3" t="s">
        <v>91</v>
      </c>
      <c r="E244" s="3" t="s">
        <v>117</v>
      </c>
      <c r="F244" s="3" t="s">
        <v>118</v>
      </c>
      <c r="G244" s="3" t="s">
        <v>118</v>
      </c>
      <c r="H244" s="3" t="s">
        <v>119</v>
      </c>
      <c r="I244" s="3" t="s">
        <v>162</v>
      </c>
      <c r="J244" s="3" t="s">
        <v>163</v>
      </c>
      <c r="K244" s="3" t="s">
        <v>164</v>
      </c>
      <c r="L244" s="3" t="s">
        <v>101</v>
      </c>
      <c r="M244" s="3" t="s">
        <v>104</v>
      </c>
      <c r="N244" s="3" t="s">
        <v>616</v>
      </c>
      <c r="O244" s="3" t="s">
        <v>106</v>
      </c>
      <c r="P244" s="3">
        <v>0</v>
      </c>
      <c r="Q244" s="10">
        <v>181</v>
      </c>
      <c r="R244" s="3" t="s">
        <v>124</v>
      </c>
      <c r="S244" s="3" t="s">
        <v>125</v>
      </c>
      <c r="T244" s="3" t="s">
        <v>125</v>
      </c>
      <c r="U244" s="3" t="s">
        <v>124</v>
      </c>
      <c r="V244" s="3" t="s">
        <v>125</v>
      </c>
      <c r="W244" s="3" t="s">
        <v>133</v>
      </c>
      <c r="X244" s="3" t="s">
        <v>616</v>
      </c>
      <c r="Y244" s="11">
        <v>46153</v>
      </c>
      <c r="Z244" s="11">
        <v>46153</v>
      </c>
      <c r="AA244" s="3">
        <v>237</v>
      </c>
      <c r="AB244" s="6">
        <v>181</v>
      </c>
      <c r="AC244" s="3">
        <v>0</v>
      </c>
      <c r="AD244" s="11">
        <v>46154</v>
      </c>
      <c r="AE244" s="17" t="str">
        <f>HYPERLINK("https://ieeg-my.sharepoint.com/:b:/g/personal/transparencia_ieeg_org_mx/IQCu2PMvylyKQY_jyp8ukthLAURRmXL85CgPqFoedc1x85I?e=weD42H")</f>
        <v>https://ieeg-my.sharepoint.com/:b:/g/personal/transparencia_ieeg_org_mx/IQCu2PMvylyKQY_jyp8ukthLAURRmXL85CgPqFoedc1x85I?e=weD42H</v>
      </c>
      <c r="AF244" s="3">
        <v>237</v>
      </c>
      <c r="AG244" s="7" t="s">
        <v>127</v>
      </c>
      <c r="AH244" s="3" t="s">
        <v>119</v>
      </c>
      <c r="AI244" s="4">
        <v>46204</v>
      </c>
      <c r="AJ244" s="8" t="s">
        <v>806</v>
      </c>
    </row>
    <row r="245" spans="1:36" x14ac:dyDescent="0.25">
      <c r="A245" s="3">
        <v>2026</v>
      </c>
      <c r="B245" s="4">
        <v>46113</v>
      </c>
      <c r="C245" s="4">
        <v>46203</v>
      </c>
      <c r="D245" s="3" t="s">
        <v>91</v>
      </c>
      <c r="E245" s="3" t="s">
        <v>117</v>
      </c>
      <c r="F245" s="3" t="s">
        <v>118</v>
      </c>
      <c r="G245" s="3" t="s">
        <v>118</v>
      </c>
      <c r="H245" s="3" t="s">
        <v>119</v>
      </c>
      <c r="I245" s="3" t="s">
        <v>162</v>
      </c>
      <c r="J245" s="3" t="s">
        <v>163</v>
      </c>
      <c r="K245" s="3" t="s">
        <v>164</v>
      </c>
      <c r="L245" s="3" t="s">
        <v>101</v>
      </c>
      <c r="M245" s="3" t="s">
        <v>104</v>
      </c>
      <c r="N245" s="3" t="s">
        <v>617</v>
      </c>
      <c r="O245" s="3" t="s">
        <v>106</v>
      </c>
      <c r="P245" s="3">
        <v>0</v>
      </c>
      <c r="Q245" s="10">
        <v>181</v>
      </c>
      <c r="R245" s="3" t="s">
        <v>124</v>
      </c>
      <c r="S245" s="3" t="s">
        <v>125</v>
      </c>
      <c r="T245" s="3" t="s">
        <v>125</v>
      </c>
      <c r="U245" s="3" t="s">
        <v>124</v>
      </c>
      <c r="V245" s="3" t="s">
        <v>125</v>
      </c>
      <c r="W245" s="3" t="s">
        <v>618</v>
      </c>
      <c r="X245" s="3" t="s">
        <v>617</v>
      </c>
      <c r="Y245" s="11">
        <v>46154</v>
      </c>
      <c r="Z245" s="11">
        <v>46154</v>
      </c>
      <c r="AA245" s="3">
        <v>238</v>
      </c>
      <c r="AB245" s="6">
        <v>181</v>
      </c>
      <c r="AC245" s="3">
        <v>0</v>
      </c>
      <c r="AD245" s="11">
        <v>46156</v>
      </c>
      <c r="AE245" s="17" t="str">
        <f>HYPERLINK("https://ieeg-my.sharepoint.com/:b:/g/personal/transparencia_ieeg_org_mx/IQAeaB4VYpZCQbak-wU7hBKTAW5d3_fxC9Mmr5EtUYBgYZc?e=5Rbzqb")</f>
        <v>https://ieeg-my.sharepoint.com/:b:/g/personal/transparencia_ieeg_org_mx/IQAeaB4VYpZCQbak-wU7hBKTAW5d3_fxC9Mmr5EtUYBgYZc?e=5Rbzqb</v>
      </c>
      <c r="AF245" s="3">
        <v>238</v>
      </c>
      <c r="AG245" s="7" t="s">
        <v>127</v>
      </c>
      <c r="AH245" s="3" t="s">
        <v>119</v>
      </c>
      <c r="AI245" s="4">
        <v>46204</v>
      </c>
      <c r="AJ245" s="8" t="s">
        <v>806</v>
      </c>
    </row>
    <row r="246" spans="1:36" x14ac:dyDescent="0.25">
      <c r="A246" s="3">
        <v>2026</v>
      </c>
      <c r="B246" s="4">
        <v>46113</v>
      </c>
      <c r="C246" s="4">
        <v>46203</v>
      </c>
      <c r="D246" s="3" t="s">
        <v>91</v>
      </c>
      <c r="E246" s="3" t="s">
        <v>117</v>
      </c>
      <c r="F246" s="3" t="s">
        <v>118</v>
      </c>
      <c r="G246" s="3" t="s">
        <v>118</v>
      </c>
      <c r="H246" s="3" t="s">
        <v>119</v>
      </c>
      <c r="I246" s="3" t="s">
        <v>342</v>
      </c>
      <c r="J246" s="3" t="s">
        <v>163</v>
      </c>
      <c r="K246" s="3" t="s">
        <v>164</v>
      </c>
      <c r="L246" s="3" t="s">
        <v>101</v>
      </c>
      <c r="M246" s="3" t="s">
        <v>104</v>
      </c>
      <c r="N246" s="3" t="s">
        <v>619</v>
      </c>
      <c r="O246" s="3" t="s">
        <v>106</v>
      </c>
      <c r="P246" s="3">
        <v>0</v>
      </c>
      <c r="Q246" s="10">
        <v>181</v>
      </c>
      <c r="R246" s="3" t="s">
        <v>124</v>
      </c>
      <c r="S246" s="3" t="s">
        <v>125</v>
      </c>
      <c r="T246" s="3" t="s">
        <v>125</v>
      </c>
      <c r="U246" s="3" t="s">
        <v>124</v>
      </c>
      <c r="V246" s="3" t="s">
        <v>125</v>
      </c>
      <c r="W246" s="3" t="s">
        <v>406</v>
      </c>
      <c r="X246" s="3" t="s">
        <v>619</v>
      </c>
      <c r="Y246" s="11">
        <v>46155</v>
      </c>
      <c r="Z246" s="11">
        <v>46155</v>
      </c>
      <c r="AA246" s="3">
        <v>239</v>
      </c>
      <c r="AB246" s="6">
        <v>181</v>
      </c>
      <c r="AC246" s="3">
        <v>0</v>
      </c>
      <c r="AD246" s="11">
        <v>46157</v>
      </c>
      <c r="AE246" s="17" t="str">
        <f>HYPERLINK("https://ieeg-my.sharepoint.com/:b:/g/personal/transparencia_ieeg_org_mx/IQAGpDmx23jQRqyvYzipFU-jAaiDlJ3Bo0yjvIqN_2REoe0?e=oQ0DqJ")</f>
        <v>https://ieeg-my.sharepoint.com/:b:/g/personal/transparencia_ieeg_org_mx/IQAGpDmx23jQRqyvYzipFU-jAaiDlJ3Bo0yjvIqN_2REoe0?e=oQ0DqJ</v>
      </c>
      <c r="AF246" s="3">
        <v>239</v>
      </c>
      <c r="AG246" s="7" t="s">
        <v>127</v>
      </c>
      <c r="AH246" s="3" t="s">
        <v>119</v>
      </c>
      <c r="AI246" s="4">
        <v>46204</v>
      </c>
      <c r="AJ246" s="8" t="s">
        <v>806</v>
      </c>
    </row>
    <row r="247" spans="1:36" x14ac:dyDescent="0.25">
      <c r="A247" s="3">
        <v>2026</v>
      </c>
      <c r="B247" s="4">
        <v>46113</v>
      </c>
      <c r="C247" s="4">
        <v>46203</v>
      </c>
      <c r="D247" s="3" t="s">
        <v>91</v>
      </c>
      <c r="E247" s="3" t="s">
        <v>117</v>
      </c>
      <c r="F247" s="3" t="s">
        <v>310</v>
      </c>
      <c r="G247" s="3" t="s">
        <v>310</v>
      </c>
      <c r="H247" s="3" t="s">
        <v>142</v>
      </c>
      <c r="I247" s="3" t="s">
        <v>400</v>
      </c>
      <c r="J247" s="3" t="s">
        <v>401</v>
      </c>
      <c r="K247" s="3" t="s">
        <v>138</v>
      </c>
      <c r="L247" t="s">
        <v>102</v>
      </c>
      <c r="M247" s="3" t="s">
        <v>104</v>
      </c>
      <c r="N247" s="3" t="s">
        <v>146</v>
      </c>
      <c r="O247" s="3" t="s">
        <v>106</v>
      </c>
      <c r="P247" s="3">
        <v>0</v>
      </c>
      <c r="Q247" s="6">
        <v>724</v>
      </c>
      <c r="R247" s="3" t="s">
        <v>124</v>
      </c>
      <c r="S247" s="3" t="s">
        <v>125</v>
      </c>
      <c r="T247" s="3" t="s">
        <v>125</v>
      </c>
      <c r="U247" s="3" t="s">
        <v>124</v>
      </c>
      <c r="V247" s="3" t="s">
        <v>125</v>
      </c>
      <c r="W247" s="3" t="s">
        <v>603</v>
      </c>
      <c r="X247" s="3" t="s">
        <v>146</v>
      </c>
      <c r="Y247" s="4">
        <v>46157</v>
      </c>
      <c r="Z247" s="4">
        <v>46157</v>
      </c>
      <c r="AA247" s="3">
        <v>240</v>
      </c>
      <c r="AB247" s="6">
        <v>724</v>
      </c>
      <c r="AC247" s="3">
        <v>0</v>
      </c>
      <c r="AD247" s="4">
        <v>46161</v>
      </c>
      <c r="AE247" s="17" t="str">
        <f>HYPERLINK("https://ieeg-my.sharepoint.com/:b:/g/personal/transparencia_ieeg_org_mx/IQDz9kc-5CfJQIDHfRkltBY3AVujzVr6qYFf31kdVKjcigM?e=5F1ptH")</f>
        <v>https://ieeg-my.sharepoint.com/:b:/g/personal/transparencia_ieeg_org_mx/IQDz9kc-5CfJQIDHfRkltBY3AVujzVr6qYFf31kdVKjcigM?e=5F1ptH</v>
      </c>
      <c r="AF247" s="3">
        <v>240</v>
      </c>
      <c r="AG247" s="7" t="s">
        <v>127</v>
      </c>
      <c r="AH247" s="3" t="s">
        <v>119</v>
      </c>
      <c r="AI247" s="4">
        <v>46204</v>
      </c>
      <c r="AJ247" s="8" t="s">
        <v>806</v>
      </c>
    </row>
    <row r="248" spans="1:36" x14ac:dyDescent="0.25">
      <c r="A248" s="3">
        <v>2026</v>
      </c>
      <c r="B248" s="4">
        <v>46113</v>
      </c>
      <c r="C248" s="4">
        <v>46203</v>
      </c>
      <c r="D248" s="3" t="s">
        <v>91</v>
      </c>
      <c r="E248" s="3" t="s">
        <v>117</v>
      </c>
      <c r="F248" s="3" t="s">
        <v>310</v>
      </c>
      <c r="G248" s="3" t="s">
        <v>310</v>
      </c>
      <c r="H248" s="3" t="s">
        <v>142</v>
      </c>
      <c r="I248" s="3" t="s">
        <v>311</v>
      </c>
      <c r="J248" s="3" t="s">
        <v>302</v>
      </c>
      <c r="K248" s="3" t="s">
        <v>312</v>
      </c>
      <c r="L248" t="s">
        <v>102</v>
      </c>
      <c r="M248" s="3" t="s">
        <v>104</v>
      </c>
      <c r="N248" s="3" t="s">
        <v>146</v>
      </c>
      <c r="O248" s="3" t="s">
        <v>106</v>
      </c>
      <c r="P248" s="3">
        <v>0</v>
      </c>
      <c r="Q248" s="10">
        <v>362</v>
      </c>
      <c r="R248" s="3" t="s">
        <v>124</v>
      </c>
      <c r="S248" s="3" t="s">
        <v>125</v>
      </c>
      <c r="T248" s="3" t="s">
        <v>125</v>
      </c>
      <c r="U248" s="3" t="s">
        <v>124</v>
      </c>
      <c r="V248" s="3" t="s">
        <v>125</v>
      </c>
      <c r="W248" s="3" t="s">
        <v>171</v>
      </c>
      <c r="X248" s="3" t="s">
        <v>146</v>
      </c>
      <c r="Y248" s="11">
        <v>46146</v>
      </c>
      <c r="Z248" s="11">
        <v>46148</v>
      </c>
      <c r="AA248" s="3">
        <v>241</v>
      </c>
      <c r="AB248" s="6">
        <v>362</v>
      </c>
      <c r="AC248" s="3">
        <v>0</v>
      </c>
      <c r="AD248" s="11">
        <v>46149</v>
      </c>
      <c r="AE248" s="17" t="str">
        <f>HYPERLINK("https://ieeg-my.sharepoint.com/:b:/g/personal/transparencia_ieeg_org_mx/IQCYLrB1RjJfQrZoBEc_tehBAWKOH7nG8-g61U3-00f-GQM?e=FzFH2g")</f>
        <v>https://ieeg-my.sharepoint.com/:b:/g/personal/transparencia_ieeg_org_mx/IQCYLrB1RjJfQrZoBEc_tehBAWKOH7nG8-g61U3-00f-GQM?e=FzFH2g</v>
      </c>
      <c r="AF248" s="3">
        <v>241</v>
      </c>
      <c r="AG248" s="7" t="s">
        <v>127</v>
      </c>
      <c r="AH248" s="3" t="s">
        <v>119</v>
      </c>
      <c r="AI248" s="4">
        <v>46204</v>
      </c>
      <c r="AJ248" s="8" t="s">
        <v>806</v>
      </c>
    </row>
    <row r="249" spans="1:36" x14ac:dyDescent="0.25">
      <c r="A249" s="3">
        <v>2026</v>
      </c>
      <c r="B249" s="4">
        <v>46113</v>
      </c>
      <c r="C249" s="4">
        <v>46203</v>
      </c>
      <c r="D249" s="3" t="s">
        <v>91</v>
      </c>
      <c r="E249" s="3" t="s">
        <v>117</v>
      </c>
      <c r="F249" s="3" t="s">
        <v>310</v>
      </c>
      <c r="G249" s="3" t="s">
        <v>310</v>
      </c>
      <c r="H249" s="3" t="s">
        <v>142</v>
      </c>
      <c r="I249" s="3" t="s">
        <v>311</v>
      </c>
      <c r="J249" s="3" t="s">
        <v>302</v>
      </c>
      <c r="K249" s="3" t="s">
        <v>312</v>
      </c>
      <c r="L249" t="s">
        <v>102</v>
      </c>
      <c r="M249" s="3" t="s">
        <v>104</v>
      </c>
      <c r="N249" s="3" t="s">
        <v>146</v>
      </c>
      <c r="O249" s="3" t="s">
        <v>106</v>
      </c>
      <c r="P249" s="3">
        <v>0</v>
      </c>
      <c r="Q249" s="10">
        <v>362</v>
      </c>
      <c r="R249" s="3" t="s">
        <v>124</v>
      </c>
      <c r="S249" s="3" t="s">
        <v>125</v>
      </c>
      <c r="T249" s="3" t="s">
        <v>125</v>
      </c>
      <c r="U249" s="3" t="s">
        <v>124</v>
      </c>
      <c r="V249" s="3" t="s">
        <v>125</v>
      </c>
      <c r="W249" s="3" t="s">
        <v>406</v>
      </c>
      <c r="X249" s="3" t="s">
        <v>146</v>
      </c>
      <c r="Y249" s="11">
        <v>46149</v>
      </c>
      <c r="Z249" s="11">
        <v>46150</v>
      </c>
      <c r="AA249" s="3">
        <v>242</v>
      </c>
      <c r="AB249" s="6">
        <v>362</v>
      </c>
      <c r="AC249" s="3">
        <v>0</v>
      </c>
      <c r="AD249" s="11">
        <v>46154</v>
      </c>
      <c r="AE249" s="17" t="str">
        <f>HYPERLINK("https://ieeg-my.sharepoint.com/:b:/g/personal/transparencia_ieeg_org_mx/IQCoB2VX9sRnToEYnZuWNPqgATMUlF4LgYgP6vPPx8Wc9os?e=Y40y6C")</f>
        <v>https://ieeg-my.sharepoint.com/:b:/g/personal/transparencia_ieeg_org_mx/IQCoB2VX9sRnToEYnZuWNPqgATMUlF4LgYgP6vPPx8Wc9os?e=Y40y6C</v>
      </c>
      <c r="AF249" s="3">
        <v>242</v>
      </c>
      <c r="AG249" s="7" t="s">
        <v>127</v>
      </c>
      <c r="AH249" s="3" t="s">
        <v>119</v>
      </c>
      <c r="AI249" s="4">
        <v>46204</v>
      </c>
      <c r="AJ249" s="8" t="s">
        <v>806</v>
      </c>
    </row>
    <row r="250" spans="1:36" x14ac:dyDescent="0.25">
      <c r="A250" s="3">
        <v>2026</v>
      </c>
      <c r="B250" s="4">
        <v>46113</v>
      </c>
      <c r="C250" s="4">
        <v>46203</v>
      </c>
      <c r="D250" s="3" t="s">
        <v>91</v>
      </c>
      <c r="E250" s="3" t="s">
        <v>117</v>
      </c>
      <c r="F250" s="3" t="s">
        <v>310</v>
      </c>
      <c r="G250" s="3" t="s">
        <v>310</v>
      </c>
      <c r="H250" s="3" t="s">
        <v>142</v>
      </c>
      <c r="I250" s="3" t="s">
        <v>400</v>
      </c>
      <c r="J250" s="3" t="s">
        <v>401</v>
      </c>
      <c r="K250" s="3" t="s">
        <v>138</v>
      </c>
      <c r="L250" t="s">
        <v>102</v>
      </c>
      <c r="M250" s="3" t="s">
        <v>104</v>
      </c>
      <c r="N250" s="3" t="s">
        <v>146</v>
      </c>
      <c r="O250" s="3" t="s">
        <v>106</v>
      </c>
      <c r="P250" s="3">
        <v>0</v>
      </c>
      <c r="Q250" s="10">
        <v>543</v>
      </c>
      <c r="R250" s="3" t="s">
        <v>124</v>
      </c>
      <c r="S250" s="3" t="s">
        <v>125</v>
      </c>
      <c r="T250" s="3" t="s">
        <v>125</v>
      </c>
      <c r="U250" s="3" t="s">
        <v>124</v>
      </c>
      <c r="V250" s="3" t="s">
        <v>125</v>
      </c>
      <c r="W250" s="3" t="s">
        <v>601</v>
      </c>
      <c r="X250" s="3" t="s">
        <v>146</v>
      </c>
      <c r="Y250" s="11">
        <v>46141</v>
      </c>
      <c r="Z250" s="11">
        <v>46148</v>
      </c>
      <c r="AA250" s="3">
        <v>243</v>
      </c>
      <c r="AB250" s="6">
        <v>543</v>
      </c>
      <c r="AC250" s="3">
        <v>0</v>
      </c>
      <c r="AD250" s="11">
        <v>46150</v>
      </c>
      <c r="AE250" s="17" t="str">
        <f>HYPERLINK("https://ieeg-my.sharepoint.com/:b:/g/personal/transparencia_ieeg_org_mx/IQAyS64SRbfUSpwkqXdx2Lh7ARs_vGBoR2RbM9dKi1B1MMw?e=hi4uNC")</f>
        <v>https://ieeg-my.sharepoint.com/:b:/g/personal/transparencia_ieeg_org_mx/IQAyS64SRbfUSpwkqXdx2Lh7ARs_vGBoR2RbM9dKi1B1MMw?e=hi4uNC</v>
      </c>
      <c r="AF250" s="3">
        <v>243</v>
      </c>
      <c r="AG250" s="7" t="s">
        <v>127</v>
      </c>
      <c r="AH250" s="3" t="s">
        <v>119</v>
      </c>
      <c r="AI250" s="4">
        <v>46204</v>
      </c>
      <c r="AJ250" s="8" t="s">
        <v>806</v>
      </c>
    </row>
    <row r="251" spans="1:36" x14ac:dyDescent="0.25">
      <c r="A251" s="3">
        <v>2026</v>
      </c>
      <c r="B251" s="4">
        <v>46113</v>
      </c>
      <c r="C251" s="4">
        <v>46203</v>
      </c>
      <c r="D251" s="3" t="s">
        <v>91</v>
      </c>
      <c r="E251" s="3" t="s">
        <v>117</v>
      </c>
      <c r="F251" s="3" t="s">
        <v>310</v>
      </c>
      <c r="G251" s="3" t="s">
        <v>310</v>
      </c>
      <c r="H251" s="3" t="s">
        <v>142</v>
      </c>
      <c r="I251" s="3" t="s">
        <v>400</v>
      </c>
      <c r="J251" s="3" t="s">
        <v>401</v>
      </c>
      <c r="K251" s="3" t="s">
        <v>138</v>
      </c>
      <c r="L251" t="s">
        <v>102</v>
      </c>
      <c r="M251" s="3" t="s">
        <v>104</v>
      </c>
      <c r="N251" s="3" t="s">
        <v>146</v>
      </c>
      <c r="O251" s="3" t="s">
        <v>106</v>
      </c>
      <c r="P251" s="3">
        <v>0</v>
      </c>
      <c r="Q251" s="10">
        <v>362</v>
      </c>
      <c r="R251" s="3" t="s">
        <v>124</v>
      </c>
      <c r="S251" s="3" t="s">
        <v>125</v>
      </c>
      <c r="T251" s="3" t="s">
        <v>125</v>
      </c>
      <c r="U251" s="3" t="s">
        <v>124</v>
      </c>
      <c r="V251" s="3" t="s">
        <v>125</v>
      </c>
      <c r="W251" s="3" t="s">
        <v>602</v>
      </c>
      <c r="X251" s="3" t="s">
        <v>146</v>
      </c>
      <c r="Y251" s="11">
        <v>46149</v>
      </c>
      <c r="Z251" s="11">
        <v>46150</v>
      </c>
      <c r="AA251" s="3">
        <v>244</v>
      </c>
      <c r="AB251" s="6">
        <v>362</v>
      </c>
      <c r="AC251" s="3">
        <v>0</v>
      </c>
      <c r="AD251" s="11">
        <v>46154</v>
      </c>
      <c r="AE251" s="17" t="str">
        <f>HYPERLINK("https://ieeg-my.sharepoint.com/:b:/g/personal/transparencia_ieeg_org_mx/IQBkznkX0_drR5qZgn4Ci-7FAYasx--svrc9MueFNWK2ydA?e=zOCidL")</f>
        <v>https://ieeg-my.sharepoint.com/:b:/g/personal/transparencia_ieeg_org_mx/IQBkznkX0_drR5qZgn4Ci-7FAYasx--svrc9MueFNWK2ydA?e=zOCidL</v>
      </c>
      <c r="AF251" s="3">
        <v>244</v>
      </c>
      <c r="AG251" s="7" t="s">
        <v>127</v>
      </c>
      <c r="AH251" s="3" t="s">
        <v>119</v>
      </c>
      <c r="AI251" s="4">
        <v>46204</v>
      </c>
      <c r="AJ251" s="8" t="s">
        <v>806</v>
      </c>
    </row>
    <row r="252" spans="1:36" x14ac:dyDescent="0.25">
      <c r="A252" s="3">
        <v>2026</v>
      </c>
      <c r="B252" s="4">
        <v>46113</v>
      </c>
      <c r="C252" s="4">
        <v>46203</v>
      </c>
      <c r="D252" s="3" t="s">
        <v>91</v>
      </c>
      <c r="E252" s="3" t="s">
        <v>117</v>
      </c>
      <c r="F252" s="3" t="s">
        <v>310</v>
      </c>
      <c r="G252" s="3" t="s">
        <v>620</v>
      </c>
      <c r="H252" s="3" t="s">
        <v>142</v>
      </c>
      <c r="I252" s="3" t="s">
        <v>311</v>
      </c>
      <c r="J252" s="3" t="s">
        <v>302</v>
      </c>
      <c r="K252" s="3" t="s">
        <v>312</v>
      </c>
      <c r="L252" t="s">
        <v>102</v>
      </c>
      <c r="M252" s="3" t="s">
        <v>104</v>
      </c>
      <c r="N252" s="3" t="s">
        <v>146</v>
      </c>
      <c r="O252" s="3" t="s">
        <v>106</v>
      </c>
      <c r="P252" s="3">
        <v>0</v>
      </c>
      <c r="Q252" s="10">
        <v>362</v>
      </c>
      <c r="R252" s="3" t="s">
        <v>124</v>
      </c>
      <c r="S252" s="3" t="s">
        <v>125</v>
      </c>
      <c r="T252" s="3" t="s">
        <v>125</v>
      </c>
      <c r="U252" s="3" t="s">
        <v>124</v>
      </c>
      <c r="V252" s="3" t="s">
        <v>125</v>
      </c>
      <c r="W252" s="3" t="s">
        <v>313</v>
      </c>
      <c r="X252" s="3" t="s">
        <v>146</v>
      </c>
      <c r="Y252" s="11">
        <v>46140</v>
      </c>
      <c r="Z252" s="11">
        <v>46141</v>
      </c>
      <c r="AA252" s="3">
        <v>245</v>
      </c>
      <c r="AB252" s="6">
        <v>362</v>
      </c>
      <c r="AC252" s="3">
        <v>0</v>
      </c>
      <c r="AD252" s="11">
        <v>46149</v>
      </c>
      <c r="AE252" s="17" t="str">
        <f>HYPERLINK("https://ieeg-my.sharepoint.com/:b:/g/personal/transparencia_ieeg_org_mx/IQDrQGw9mW2iR5R1WCUo6lnaAYbcPtUVlCUjc-h8Lp6jqUM?e=VgzaF4")</f>
        <v>https://ieeg-my.sharepoint.com/:b:/g/personal/transparencia_ieeg_org_mx/IQDrQGw9mW2iR5R1WCUo6lnaAYbcPtUVlCUjc-h8Lp6jqUM?e=VgzaF4</v>
      </c>
      <c r="AF252" s="3">
        <v>245</v>
      </c>
      <c r="AG252" s="7" t="s">
        <v>127</v>
      </c>
      <c r="AH252" s="3" t="s">
        <v>119</v>
      </c>
      <c r="AI252" s="4">
        <v>46204</v>
      </c>
      <c r="AJ252" s="8" t="s">
        <v>806</v>
      </c>
    </row>
    <row r="253" spans="1:36" x14ac:dyDescent="0.25">
      <c r="A253" s="3">
        <v>2026</v>
      </c>
      <c r="B253" s="4">
        <v>46113</v>
      </c>
      <c r="C253" s="4">
        <v>46203</v>
      </c>
      <c r="D253" s="3" t="s">
        <v>91</v>
      </c>
      <c r="E253" s="3" t="s">
        <v>117</v>
      </c>
      <c r="F253" s="3" t="s">
        <v>141</v>
      </c>
      <c r="G253" s="3" t="s">
        <v>141</v>
      </c>
      <c r="H253" s="3" t="s">
        <v>142</v>
      </c>
      <c r="I253" s="3" t="s">
        <v>143</v>
      </c>
      <c r="J253" s="3" t="s">
        <v>144</v>
      </c>
      <c r="K253" s="3" t="s">
        <v>145</v>
      </c>
      <c r="L253" s="3" t="s">
        <v>101</v>
      </c>
      <c r="M253" s="3" t="s">
        <v>104</v>
      </c>
      <c r="N253" s="3" t="s">
        <v>146</v>
      </c>
      <c r="O253" s="3" t="s">
        <v>106</v>
      </c>
      <c r="P253" s="3">
        <v>0</v>
      </c>
      <c r="Q253" s="10">
        <v>724</v>
      </c>
      <c r="R253" s="3" t="s">
        <v>124</v>
      </c>
      <c r="S253" s="3" t="s">
        <v>125</v>
      </c>
      <c r="T253" s="3" t="s">
        <v>125</v>
      </c>
      <c r="U253" s="3" t="s">
        <v>124</v>
      </c>
      <c r="V253" s="3" t="s">
        <v>125</v>
      </c>
      <c r="W253" s="3" t="s">
        <v>621</v>
      </c>
      <c r="X253" s="3" t="s">
        <v>146</v>
      </c>
      <c r="Y253" s="11">
        <v>46153</v>
      </c>
      <c r="Z253" s="11">
        <v>46156</v>
      </c>
      <c r="AA253" s="3">
        <v>246</v>
      </c>
      <c r="AB253" s="6">
        <v>724</v>
      </c>
      <c r="AC253" s="3">
        <v>0</v>
      </c>
      <c r="AD253" s="11">
        <v>46160</v>
      </c>
      <c r="AE253" s="17" t="str">
        <f>HYPERLINK("https://ieeg-my.sharepoint.com/:b:/g/personal/transparencia_ieeg_org_mx/IQB36zOY4TK3RplvKF0D2pTmAc3qIgE7m_zZN9J5XnDiQbg?e=fYrRgm")</f>
        <v>https://ieeg-my.sharepoint.com/:b:/g/personal/transparencia_ieeg_org_mx/IQB36zOY4TK3RplvKF0D2pTmAc3qIgE7m_zZN9J5XnDiQbg?e=fYrRgm</v>
      </c>
      <c r="AF253" s="3">
        <v>246</v>
      </c>
      <c r="AG253" s="7" t="s">
        <v>127</v>
      </c>
      <c r="AH253" s="3" t="s">
        <v>119</v>
      </c>
      <c r="AI253" s="4">
        <v>46204</v>
      </c>
      <c r="AJ253" s="8" t="s">
        <v>806</v>
      </c>
    </row>
    <row r="254" spans="1:36" x14ac:dyDescent="0.25">
      <c r="A254" s="3">
        <v>2026</v>
      </c>
      <c r="B254" s="4">
        <v>46113</v>
      </c>
      <c r="C254" s="4">
        <v>46203</v>
      </c>
      <c r="D254" s="3" t="s">
        <v>91</v>
      </c>
      <c r="E254" s="3" t="s">
        <v>209</v>
      </c>
      <c r="F254" s="3" t="s">
        <v>239</v>
      </c>
      <c r="G254" s="3" t="s">
        <v>136</v>
      </c>
      <c r="H254" s="3" t="s">
        <v>240</v>
      </c>
      <c r="I254" s="3" t="s">
        <v>392</v>
      </c>
      <c r="J254" s="3" t="s">
        <v>242</v>
      </c>
      <c r="K254" s="3" t="s">
        <v>139</v>
      </c>
      <c r="L254" t="s">
        <v>102</v>
      </c>
      <c r="M254" s="3" t="s">
        <v>104</v>
      </c>
      <c r="N254" s="3" t="s">
        <v>543</v>
      </c>
      <c r="O254" s="3" t="s">
        <v>106</v>
      </c>
      <c r="P254" s="3">
        <v>0</v>
      </c>
      <c r="Q254" s="10">
        <v>388</v>
      </c>
      <c r="R254" s="3" t="s">
        <v>124</v>
      </c>
      <c r="S254" s="3" t="s">
        <v>125</v>
      </c>
      <c r="T254" s="3" t="s">
        <v>186</v>
      </c>
      <c r="U254" s="3" t="s">
        <v>124</v>
      </c>
      <c r="V254" s="3" t="s">
        <v>125</v>
      </c>
      <c r="W254" s="3" t="s">
        <v>125</v>
      </c>
      <c r="X254" s="3" t="s">
        <v>543</v>
      </c>
      <c r="Y254" s="11">
        <v>46139</v>
      </c>
      <c r="Z254" s="11">
        <v>46148</v>
      </c>
      <c r="AA254" s="3">
        <v>247</v>
      </c>
      <c r="AB254" s="6">
        <v>388</v>
      </c>
      <c r="AC254" s="3">
        <v>0</v>
      </c>
      <c r="AD254" s="11">
        <v>46168</v>
      </c>
      <c r="AE254" s="19"/>
      <c r="AF254" s="3">
        <v>247</v>
      </c>
      <c r="AG254" s="7" t="s">
        <v>127</v>
      </c>
      <c r="AH254" s="3" t="s">
        <v>119</v>
      </c>
      <c r="AI254" s="4">
        <v>46204</v>
      </c>
      <c r="AJ254" s="8" t="s">
        <v>806</v>
      </c>
    </row>
    <row r="255" spans="1:36" x14ac:dyDescent="0.25">
      <c r="A255" s="3">
        <v>2026</v>
      </c>
      <c r="B255" s="4">
        <v>46113</v>
      </c>
      <c r="C255" s="4">
        <v>46203</v>
      </c>
      <c r="D255" s="3" t="s">
        <v>91</v>
      </c>
      <c r="E255" s="3" t="s">
        <v>117</v>
      </c>
      <c r="F255" s="3" t="s">
        <v>622</v>
      </c>
      <c r="G255" s="3" t="s">
        <v>188</v>
      </c>
      <c r="H255" s="3" t="s">
        <v>182</v>
      </c>
      <c r="I255" s="3" t="s">
        <v>623</v>
      </c>
      <c r="J255" s="3" t="s">
        <v>624</v>
      </c>
      <c r="K255" s="3" t="s">
        <v>625</v>
      </c>
      <c r="L255" s="3" t="s">
        <v>101</v>
      </c>
      <c r="M255" s="3" t="s">
        <v>104</v>
      </c>
      <c r="N255" s="3" t="s">
        <v>626</v>
      </c>
      <c r="O255" s="3" t="s">
        <v>106</v>
      </c>
      <c r="P255" s="3">
        <v>0</v>
      </c>
      <c r="Q255" s="10">
        <v>181</v>
      </c>
      <c r="R255" s="3" t="s">
        <v>124</v>
      </c>
      <c r="S255" s="3" t="s">
        <v>125</v>
      </c>
      <c r="T255" s="3" t="s">
        <v>125</v>
      </c>
      <c r="U255" s="3" t="s">
        <v>124</v>
      </c>
      <c r="V255" s="3" t="s">
        <v>125</v>
      </c>
      <c r="W255" s="3" t="s">
        <v>406</v>
      </c>
      <c r="X255" s="3" t="s">
        <v>626</v>
      </c>
      <c r="Y255" s="11">
        <v>46164</v>
      </c>
      <c r="Z255" s="11">
        <v>46164</v>
      </c>
      <c r="AA255" s="3">
        <v>248</v>
      </c>
      <c r="AB255" s="6">
        <v>181</v>
      </c>
      <c r="AC255" s="3">
        <v>0</v>
      </c>
      <c r="AD255" s="11">
        <v>46169</v>
      </c>
      <c r="AE255" s="17" t="str">
        <f>HYPERLINK("https://ieeg-my.sharepoint.com/:b:/g/personal/transparencia_ieeg_org_mx/IQC_nTxP5ORtSobVxC4kdZU7AWy4xML3qTwGchkeDiDTJgA?e=4ybKnU")</f>
        <v>https://ieeg-my.sharepoint.com/:b:/g/personal/transparencia_ieeg_org_mx/IQC_nTxP5ORtSobVxC4kdZU7AWy4xML3qTwGchkeDiDTJgA?e=4ybKnU</v>
      </c>
      <c r="AF255" s="3">
        <v>248</v>
      </c>
      <c r="AG255" s="7" t="s">
        <v>127</v>
      </c>
      <c r="AH255" s="3" t="s">
        <v>119</v>
      </c>
      <c r="AI255" s="4">
        <v>46204</v>
      </c>
      <c r="AJ255" s="8" t="s">
        <v>806</v>
      </c>
    </row>
    <row r="256" spans="1:36" x14ac:dyDescent="0.25">
      <c r="A256" s="3">
        <v>2026</v>
      </c>
      <c r="B256" s="4">
        <v>46113</v>
      </c>
      <c r="C256" s="4">
        <v>46203</v>
      </c>
      <c r="D256" s="3" t="s">
        <v>91</v>
      </c>
      <c r="E256" s="3" t="s">
        <v>117</v>
      </c>
      <c r="F256" s="3" t="s">
        <v>180</v>
      </c>
      <c r="G256" s="3" t="s">
        <v>181</v>
      </c>
      <c r="H256" s="3" t="s">
        <v>182</v>
      </c>
      <c r="I256" s="3" t="s">
        <v>627</v>
      </c>
      <c r="J256" s="3" t="s">
        <v>628</v>
      </c>
      <c r="K256" s="3" t="s">
        <v>629</v>
      </c>
      <c r="L256" s="3" t="s">
        <v>101</v>
      </c>
      <c r="M256" s="3" t="s">
        <v>104</v>
      </c>
      <c r="N256" s="3" t="s">
        <v>626</v>
      </c>
      <c r="O256" s="3" t="s">
        <v>106</v>
      </c>
      <c r="P256" s="3">
        <v>0</v>
      </c>
      <c r="Q256" s="10">
        <v>181</v>
      </c>
      <c r="R256" s="3" t="s">
        <v>124</v>
      </c>
      <c r="S256" s="3" t="s">
        <v>125</v>
      </c>
      <c r="T256" s="3" t="s">
        <v>125</v>
      </c>
      <c r="U256" s="3" t="s">
        <v>124</v>
      </c>
      <c r="V256" s="3" t="s">
        <v>125</v>
      </c>
      <c r="W256" s="3" t="s">
        <v>630</v>
      </c>
      <c r="X256" s="3" t="s">
        <v>626</v>
      </c>
      <c r="Y256" s="11">
        <v>46161</v>
      </c>
      <c r="Z256" s="11">
        <v>46161</v>
      </c>
      <c r="AA256" s="3">
        <v>249</v>
      </c>
      <c r="AB256" s="6">
        <v>181</v>
      </c>
      <c r="AC256" s="3">
        <v>0</v>
      </c>
      <c r="AD256" s="11">
        <v>46169</v>
      </c>
      <c r="AE256" s="17" t="str">
        <f>HYPERLINK("https://ieeg-my.sharepoint.com/:b:/g/personal/transparencia_ieeg_org_mx/IQBkGgzPn3qhSps_7s9RVZS2AU8hm-3Z7J3bwoIQ7iHWMrI?e=AOCIh1")</f>
        <v>https://ieeg-my.sharepoint.com/:b:/g/personal/transparencia_ieeg_org_mx/IQBkGgzPn3qhSps_7s9RVZS2AU8hm-3Z7J3bwoIQ7iHWMrI?e=AOCIh1</v>
      </c>
      <c r="AF256" s="3">
        <v>249</v>
      </c>
      <c r="AG256" s="7" t="s">
        <v>127</v>
      </c>
      <c r="AH256" s="3" t="s">
        <v>119</v>
      </c>
      <c r="AI256" s="4">
        <v>46204</v>
      </c>
      <c r="AJ256" s="8" t="s">
        <v>806</v>
      </c>
    </row>
    <row r="257" spans="1:36" x14ac:dyDescent="0.25">
      <c r="A257" s="3">
        <v>2026</v>
      </c>
      <c r="B257" s="4">
        <v>46113</v>
      </c>
      <c r="C257" s="4">
        <v>46203</v>
      </c>
      <c r="D257" s="3" t="s">
        <v>91</v>
      </c>
      <c r="E257" s="3" t="s">
        <v>134</v>
      </c>
      <c r="F257" s="3" t="s">
        <v>299</v>
      </c>
      <c r="G257" s="3" t="s">
        <v>273</v>
      </c>
      <c r="H257" s="3" t="s">
        <v>300</v>
      </c>
      <c r="I257" s="3" t="s">
        <v>301</v>
      </c>
      <c r="J257" s="3" t="s">
        <v>302</v>
      </c>
      <c r="K257" s="3" t="s">
        <v>281</v>
      </c>
      <c r="L257" t="s">
        <v>102</v>
      </c>
      <c r="M257" s="3" t="s">
        <v>104</v>
      </c>
      <c r="N257" s="3" t="s">
        <v>631</v>
      </c>
      <c r="O257" s="3" t="s">
        <v>106</v>
      </c>
      <c r="P257" s="3">
        <v>0</v>
      </c>
      <c r="Q257" s="10">
        <v>164</v>
      </c>
      <c r="R257" s="3" t="s">
        <v>124</v>
      </c>
      <c r="S257" s="3" t="s">
        <v>125</v>
      </c>
      <c r="T257" s="3" t="s">
        <v>125</v>
      </c>
      <c r="U257" s="3" t="s">
        <v>124</v>
      </c>
      <c r="V257" s="3" t="s">
        <v>125</v>
      </c>
      <c r="W257" s="3" t="s">
        <v>632</v>
      </c>
      <c r="X257" s="3" t="s">
        <v>631</v>
      </c>
      <c r="Y257" s="11">
        <v>46155</v>
      </c>
      <c r="Z257" s="11">
        <v>46155</v>
      </c>
      <c r="AA257" s="3">
        <v>250</v>
      </c>
      <c r="AB257" s="6">
        <v>164</v>
      </c>
      <c r="AC257" s="3">
        <v>0</v>
      </c>
      <c r="AD257" s="11">
        <v>46167</v>
      </c>
      <c r="AE257" s="17" t="str">
        <f>HYPERLINK("https://ieeg-my.sharepoint.com/:b:/g/personal/transparencia_ieeg_org_mx/IQDOBcgDJFf8SJXkRSypd579AdZYz1cx8JxCqUBCFjWY1IY?e=uTBmWd")</f>
        <v>https://ieeg-my.sharepoint.com/:b:/g/personal/transparencia_ieeg_org_mx/IQDOBcgDJFf8SJXkRSypd579AdZYz1cx8JxCqUBCFjWY1IY?e=uTBmWd</v>
      </c>
      <c r="AF257" s="3">
        <v>250</v>
      </c>
      <c r="AG257" s="7" t="s">
        <v>127</v>
      </c>
      <c r="AH257" s="3" t="s">
        <v>119</v>
      </c>
      <c r="AI257" s="4">
        <v>46204</v>
      </c>
      <c r="AJ257" s="8" t="s">
        <v>806</v>
      </c>
    </row>
    <row r="258" spans="1:36" x14ac:dyDescent="0.25">
      <c r="A258" s="3">
        <v>2026</v>
      </c>
      <c r="B258" s="4">
        <v>46113</v>
      </c>
      <c r="C258" s="4">
        <v>46203</v>
      </c>
      <c r="D258" s="3" t="s">
        <v>91</v>
      </c>
      <c r="E258" s="3" t="s">
        <v>209</v>
      </c>
      <c r="F258" s="3" t="s">
        <v>264</v>
      </c>
      <c r="G258" s="3" t="s">
        <v>232</v>
      </c>
      <c r="H258" s="3" t="s">
        <v>270</v>
      </c>
      <c r="I258" s="3" t="s">
        <v>271</v>
      </c>
      <c r="J258" s="3" t="s">
        <v>247</v>
      </c>
      <c r="K258" s="3" t="s">
        <v>121</v>
      </c>
      <c r="L258" s="3" t="s">
        <v>101</v>
      </c>
      <c r="M258" s="3" t="s">
        <v>104</v>
      </c>
      <c r="N258" s="3" t="s">
        <v>633</v>
      </c>
      <c r="O258" s="3" t="s">
        <v>106</v>
      </c>
      <c r="P258" s="3">
        <v>0</v>
      </c>
      <c r="Q258" s="10">
        <v>1115</v>
      </c>
      <c r="R258" s="3" t="s">
        <v>124</v>
      </c>
      <c r="S258" s="3" t="s">
        <v>125</v>
      </c>
      <c r="T258" s="3" t="s">
        <v>423</v>
      </c>
      <c r="U258" s="3" t="s">
        <v>124</v>
      </c>
      <c r="V258" s="3" t="s">
        <v>125</v>
      </c>
      <c r="W258" s="3" t="s">
        <v>125</v>
      </c>
      <c r="X258" s="3" t="s">
        <v>633</v>
      </c>
      <c r="Y258" s="11">
        <v>46139</v>
      </c>
      <c r="Z258" s="11">
        <v>46164</v>
      </c>
      <c r="AA258" s="3">
        <v>251</v>
      </c>
      <c r="AB258" s="6">
        <v>1115</v>
      </c>
      <c r="AC258" s="3">
        <v>0</v>
      </c>
      <c r="AD258" s="11">
        <v>46168</v>
      </c>
      <c r="AE258" s="20"/>
      <c r="AF258" s="3">
        <v>251</v>
      </c>
      <c r="AG258" s="7" t="s">
        <v>127</v>
      </c>
      <c r="AH258" s="3" t="s">
        <v>119</v>
      </c>
      <c r="AI258" s="4">
        <v>46204</v>
      </c>
      <c r="AJ258" s="8" t="s">
        <v>806</v>
      </c>
    </row>
    <row r="259" spans="1:36" x14ac:dyDescent="0.25">
      <c r="A259" s="3">
        <v>2026</v>
      </c>
      <c r="B259" s="4">
        <v>46113</v>
      </c>
      <c r="C259" s="4">
        <v>46203</v>
      </c>
      <c r="D259" s="3" t="s">
        <v>91</v>
      </c>
      <c r="E259" s="3" t="s">
        <v>117</v>
      </c>
      <c r="F259" s="3" t="s">
        <v>634</v>
      </c>
      <c r="G259" s="3" t="s">
        <v>635</v>
      </c>
      <c r="H259" s="3" t="s">
        <v>135</v>
      </c>
      <c r="I259" s="3" t="s">
        <v>636</v>
      </c>
      <c r="J259" s="3" t="s">
        <v>637</v>
      </c>
      <c r="K259" s="3" t="s">
        <v>638</v>
      </c>
      <c r="L259" t="s">
        <v>102</v>
      </c>
      <c r="M259" s="3" t="s">
        <v>104</v>
      </c>
      <c r="N259" s="3" t="s">
        <v>639</v>
      </c>
      <c r="O259" s="3" t="s">
        <v>106</v>
      </c>
      <c r="P259" s="3">
        <v>4</v>
      </c>
      <c r="Q259" s="10">
        <v>1531</v>
      </c>
      <c r="R259" s="3" t="s">
        <v>124</v>
      </c>
      <c r="S259" s="3" t="s">
        <v>125</v>
      </c>
      <c r="T259" s="3" t="s">
        <v>125</v>
      </c>
      <c r="U259" s="3" t="s">
        <v>124</v>
      </c>
      <c r="V259" s="3" t="s">
        <v>125</v>
      </c>
      <c r="W259" s="3" t="s">
        <v>255</v>
      </c>
      <c r="X259" s="3" t="s">
        <v>639</v>
      </c>
      <c r="Y259" s="11">
        <v>46149</v>
      </c>
      <c r="Z259" s="11">
        <v>46149</v>
      </c>
      <c r="AA259" s="3">
        <v>252</v>
      </c>
      <c r="AB259" s="6">
        <v>1531</v>
      </c>
      <c r="AC259" s="3">
        <v>0</v>
      </c>
      <c r="AD259" s="11">
        <v>46153</v>
      </c>
      <c r="AE259" s="17" t="str">
        <f>HYPERLINK("https://ieeg-my.sharepoint.com/:b:/g/personal/transparencia_ieeg_org_mx/IQDOBcgDJFf8SJXkRSypd579AdZYz1cx8JxCqUBCFjWY1IY?e=uTBmWd")</f>
        <v>https://ieeg-my.sharepoint.com/:b:/g/personal/transparencia_ieeg_org_mx/IQDOBcgDJFf8SJXkRSypd579AdZYz1cx8JxCqUBCFjWY1IY?e=uTBmWd</v>
      </c>
      <c r="AF259" s="3">
        <v>252</v>
      </c>
      <c r="AG259" s="7" t="s">
        <v>127</v>
      </c>
      <c r="AH259" s="3" t="s">
        <v>119</v>
      </c>
      <c r="AI259" s="4">
        <v>46204</v>
      </c>
      <c r="AJ259" s="8" t="s">
        <v>806</v>
      </c>
    </row>
    <row r="260" spans="1:36" x14ac:dyDescent="0.25">
      <c r="A260" s="3">
        <v>2026</v>
      </c>
      <c r="B260" s="4">
        <v>46113</v>
      </c>
      <c r="C260" s="4">
        <v>46203</v>
      </c>
      <c r="D260" s="3" t="s">
        <v>91</v>
      </c>
      <c r="E260" s="3" t="s">
        <v>117</v>
      </c>
      <c r="F260" s="3" t="s">
        <v>118</v>
      </c>
      <c r="G260" s="3" t="s">
        <v>118</v>
      </c>
      <c r="H260" s="3" t="s">
        <v>119</v>
      </c>
      <c r="I260" s="3" t="s">
        <v>148</v>
      </c>
      <c r="J260" s="3" t="s">
        <v>149</v>
      </c>
      <c r="K260" s="3" t="s">
        <v>139</v>
      </c>
      <c r="L260" s="3" t="s">
        <v>101</v>
      </c>
      <c r="M260" s="3" t="s">
        <v>104</v>
      </c>
      <c r="N260" s="3" t="s">
        <v>640</v>
      </c>
      <c r="O260" s="3" t="s">
        <v>106</v>
      </c>
      <c r="P260" s="3">
        <v>0</v>
      </c>
      <c r="Q260" s="10">
        <v>844</v>
      </c>
      <c r="R260" s="3" t="s">
        <v>124</v>
      </c>
      <c r="S260" s="3" t="s">
        <v>125</v>
      </c>
      <c r="T260" s="3" t="s">
        <v>125</v>
      </c>
      <c r="U260" s="3" t="s">
        <v>124</v>
      </c>
      <c r="V260" s="3" t="s">
        <v>124</v>
      </c>
      <c r="W260" s="3" t="s">
        <v>124</v>
      </c>
      <c r="X260" s="3" t="s">
        <v>640</v>
      </c>
      <c r="Y260" s="11">
        <v>46149</v>
      </c>
      <c r="Z260" s="11">
        <v>46149</v>
      </c>
      <c r="AA260" s="3">
        <v>253</v>
      </c>
      <c r="AB260" s="6">
        <v>844.5</v>
      </c>
      <c r="AC260" s="3">
        <v>0</v>
      </c>
      <c r="AD260" s="11">
        <v>46153</v>
      </c>
      <c r="AE260" s="17" t="str">
        <f>HYPERLINK("https://ieeg-my.sharepoint.com/:b:/g/personal/transparencia_ieeg_org_mx/IQBeW3DssH-sS7wUZssyqfv-AbFeSAFtPjAOFXsyDO9OGLM?e=MFVgI6")</f>
        <v>https://ieeg-my.sharepoint.com/:b:/g/personal/transparencia_ieeg_org_mx/IQBeW3DssH-sS7wUZssyqfv-AbFeSAFtPjAOFXsyDO9OGLM?e=MFVgI6</v>
      </c>
      <c r="AF260" s="3">
        <v>253</v>
      </c>
      <c r="AG260" s="7" t="s">
        <v>127</v>
      </c>
      <c r="AH260" s="3" t="s">
        <v>119</v>
      </c>
      <c r="AI260" s="4">
        <v>46204</v>
      </c>
      <c r="AJ260" s="8" t="s">
        <v>806</v>
      </c>
    </row>
    <row r="261" spans="1:36" x14ac:dyDescent="0.25">
      <c r="A261" s="3">
        <v>2026</v>
      </c>
      <c r="B261" s="4">
        <v>46113</v>
      </c>
      <c r="C261" s="4">
        <v>46203</v>
      </c>
      <c r="D261" s="3" t="s">
        <v>91</v>
      </c>
      <c r="E261" s="3" t="s">
        <v>117</v>
      </c>
      <c r="F261" s="3" t="s">
        <v>118</v>
      </c>
      <c r="G261" s="3" t="s">
        <v>118</v>
      </c>
      <c r="H261" s="3" t="s">
        <v>119</v>
      </c>
      <c r="I261" s="3" t="s">
        <v>154</v>
      </c>
      <c r="J261" s="3" t="s">
        <v>155</v>
      </c>
      <c r="K261" s="3" t="s">
        <v>156</v>
      </c>
      <c r="L261" s="3" t="s">
        <v>101</v>
      </c>
      <c r="M261" s="3" t="s">
        <v>104</v>
      </c>
      <c r="N261" s="3" t="s">
        <v>641</v>
      </c>
      <c r="O261" s="3" t="s">
        <v>106</v>
      </c>
      <c r="P261" s="3">
        <v>0</v>
      </c>
      <c r="Q261" s="10">
        <v>1891.33</v>
      </c>
      <c r="R261" s="3" t="s">
        <v>124</v>
      </c>
      <c r="S261" s="3" t="s">
        <v>125</v>
      </c>
      <c r="T261" s="3" t="s">
        <v>125</v>
      </c>
      <c r="U261" s="3" t="s">
        <v>124</v>
      </c>
      <c r="V261" s="3" t="s">
        <v>124</v>
      </c>
      <c r="W261" s="3" t="s">
        <v>124</v>
      </c>
      <c r="X261" s="3" t="s">
        <v>641</v>
      </c>
      <c r="Y261" s="11">
        <v>46149</v>
      </c>
      <c r="Z261" s="11">
        <v>46150</v>
      </c>
      <c r="AA261" s="3">
        <v>254</v>
      </c>
      <c r="AB261" s="6">
        <v>1891.33</v>
      </c>
      <c r="AC261" s="3">
        <v>0</v>
      </c>
      <c r="AD261" s="11">
        <v>46153</v>
      </c>
      <c r="AE261" s="17" t="str">
        <f>HYPERLINK("https://ieeg-my.sharepoint.com/:b:/g/personal/transparencia_ieeg_org_mx/IQA8DrsqmE7EQrnELOxq3eRhAYyFOWGJ2he8pn-vE1vgY9s?e=h7NJHY")</f>
        <v>https://ieeg-my.sharepoint.com/:b:/g/personal/transparencia_ieeg_org_mx/IQA8DrsqmE7EQrnELOxq3eRhAYyFOWGJ2he8pn-vE1vgY9s?e=h7NJHY</v>
      </c>
      <c r="AF261" s="3">
        <v>254</v>
      </c>
      <c r="AG261" s="7" t="s">
        <v>127</v>
      </c>
      <c r="AH261" s="3" t="s">
        <v>119</v>
      </c>
      <c r="AI261" s="4">
        <v>46204</v>
      </c>
      <c r="AJ261" s="8" t="s">
        <v>806</v>
      </c>
    </row>
    <row r="262" spans="1:36" x14ac:dyDescent="0.25">
      <c r="A262" s="3">
        <v>2026</v>
      </c>
      <c r="B262" s="4">
        <v>46113</v>
      </c>
      <c r="C262" s="4">
        <v>46203</v>
      </c>
      <c r="D262" s="3" t="s">
        <v>91</v>
      </c>
      <c r="E262" s="3" t="s">
        <v>134</v>
      </c>
      <c r="F262" s="3" t="s">
        <v>135</v>
      </c>
      <c r="G262" s="3" t="s">
        <v>136</v>
      </c>
      <c r="H262" s="3" t="s">
        <v>135</v>
      </c>
      <c r="I262" s="3" t="s">
        <v>137</v>
      </c>
      <c r="J262" s="3" t="s">
        <v>138</v>
      </c>
      <c r="K262" s="3" t="s">
        <v>139</v>
      </c>
      <c r="L262" t="s">
        <v>102</v>
      </c>
      <c r="M262" s="3" t="s">
        <v>104</v>
      </c>
      <c r="N262" s="3" t="s">
        <v>642</v>
      </c>
      <c r="O262" s="3" t="s">
        <v>106</v>
      </c>
      <c r="P262" s="3">
        <v>0</v>
      </c>
      <c r="Q262" s="10">
        <v>2860.5</v>
      </c>
      <c r="R262" s="3" t="s">
        <v>124</v>
      </c>
      <c r="S262" s="3" t="s">
        <v>125</v>
      </c>
      <c r="T262" s="3" t="s">
        <v>125</v>
      </c>
      <c r="U262" s="3" t="s">
        <v>124</v>
      </c>
      <c r="V262" s="3" t="s">
        <v>124</v>
      </c>
      <c r="W262" s="3" t="s">
        <v>124</v>
      </c>
      <c r="X262" s="3" t="s">
        <v>642</v>
      </c>
      <c r="Y262" s="11">
        <v>46149</v>
      </c>
      <c r="Z262" s="11">
        <v>46150</v>
      </c>
      <c r="AA262" s="3">
        <v>255</v>
      </c>
      <c r="AB262" s="6">
        <v>2860.5</v>
      </c>
      <c r="AC262" s="3">
        <v>0</v>
      </c>
      <c r="AD262" s="11">
        <v>46155</v>
      </c>
      <c r="AE262" s="17" t="str">
        <f>HYPERLINK("https://ieeg-my.sharepoint.com/:b:/g/personal/transparencia_ieeg_org_mx/IQCXMV8H2dDaTpQ2h8ci1o_lAUXerxwMCx7m3HyEVOxlxOY?e=84Lfk7")</f>
        <v>https://ieeg-my.sharepoint.com/:b:/g/personal/transparencia_ieeg_org_mx/IQCXMV8H2dDaTpQ2h8ci1o_lAUXerxwMCx7m3HyEVOxlxOY?e=84Lfk7</v>
      </c>
      <c r="AF262" s="3">
        <v>255</v>
      </c>
      <c r="AG262" s="7" t="s">
        <v>127</v>
      </c>
      <c r="AH262" s="3" t="s">
        <v>119</v>
      </c>
      <c r="AI262" s="4">
        <v>46204</v>
      </c>
      <c r="AJ262" s="8" t="s">
        <v>806</v>
      </c>
    </row>
    <row r="263" spans="1:36" x14ac:dyDescent="0.25">
      <c r="A263" s="3">
        <v>2026</v>
      </c>
      <c r="B263" s="4">
        <v>46113</v>
      </c>
      <c r="C263" s="4">
        <v>46203</v>
      </c>
      <c r="D263" s="3" t="s">
        <v>91</v>
      </c>
      <c r="E263" s="3" t="s">
        <v>134</v>
      </c>
      <c r="F263" s="3" t="s">
        <v>223</v>
      </c>
      <c r="G263" s="3" t="s">
        <v>224</v>
      </c>
      <c r="H263" s="3" t="s">
        <v>219</v>
      </c>
      <c r="I263" s="3" t="s">
        <v>378</v>
      </c>
      <c r="J263" s="3" t="s">
        <v>379</v>
      </c>
      <c r="L263" s="3" t="s">
        <v>101</v>
      </c>
      <c r="M263" s="3" t="s">
        <v>104</v>
      </c>
      <c r="N263" s="3" t="s">
        <v>643</v>
      </c>
      <c r="O263" s="3" t="s">
        <v>106</v>
      </c>
      <c r="P263" s="3">
        <v>0</v>
      </c>
      <c r="Q263" s="10">
        <v>1676.99</v>
      </c>
      <c r="R263" s="3" t="s">
        <v>124</v>
      </c>
      <c r="S263" s="3" t="s">
        <v>125</v>
      </c>
      <c r="T263" s="3" t="s">
        <v>125</v>
      </c>
      <c r="U263" s="3" t="s">
        <v>124</v>
      </c>
      <c r="V263" s="3" t="s">
        <v>124</v>
      </c>
      <c r="W263" s="3" t="s">
        <v>124</v>
      </c>
      <c r="X263" s="3" t="s">
        <v>643</v>
      </c>
      <c r="Y263" s="11">
        <v>46149</v>
      </c>
      <c r="Z263" s="11">
        <v>46151</v>
      </c>
      <c r="AA263" s="3">
        <v>256</v>
      </c>
      <c r="AB263" s="6">
        <v>1676.99</v>
      </c>
      <c r="AC263" s="3">
        <v>0</v>
      </c>
      <c r="AD263" s="11">
        <v>46155</v>
      </c>
      <c r="AE263" s="17" t="str">
        <f>HYPERLINK("https://ieeg-my.sharepoint.com/:b:/g/personal/transparencia_ieeg_org_mx/IQB0BW5_kiCSQbLkGEsc0dAjAauzITNsz6Btn_bPwGYuRek?e=xX41AX")</f>
        <v>https://ieeg-my.sharepoint.com/:b:/g/personal/transparencia_ieeg_org_mx/IQB0BW5_kiCSQbLkGEsc0dAjAauzITNsz6Btn_bPwGYuRek?e=xX41AX</v>
      </c>
      <c r="AF263" s="3">
        <v>256</v>
      </c>
      <c r="AG263" s="7" t="s">
        <v>127</v>
      </c>
      <c r="AH263" s="3" t="s">
        <v>119</v>
      </c>
      <c r="AI263" s="4">
        <v>46204</v>
      </c>
      <c r="AJ263" s="8" t="s">
        <v>813</v>
      </c>
    </row>
    <row r="264" spans="1:36" x14ac:dyDescent="0.25">
      <c r="A264" s="3">
        <v>2026</v>
      </c>
      <c r="B264" s="4">
        <v>46113</v>
      </c>
      <c r="C264" s="4">
        <v>46203</v>
      </c>
      <c r="D264" s="3" t="s">
        <v>91</v>
      </c>
      <c r="E264" s="3" t="s">
        <v>134</v>
      </c>
      <c r="F264" s="3" t="s">
        <v>223</v>
      </c>
      <c r="G264" s="3" t="s">
        <v>224</v>
      </c>
      <c r="H264" s="3" t="s">
        <v>219</v>
      </c>
      <c r="I264" s="3" t="s">
        <v>378</v>
      </c>
      <c r="J264" s="3" t="s">
        <v>379</v>
      </c>
      <c r="L264" s="3" t="s">
        <v>101</v>
      </c>
      <c r="M264" s="3" t="s">
        <v>104</v>
      </c>
      <c r="N264" s="3" t="s">
        <v>643</v>
      </c>
      <c r="O264" s="3" t="s">
        <v>106</v>
      </c>
      <c r="P264" s="3">
        <v>0</v>
      </c>
      <c r="Q264" s="10">
        <v>549.94000000000005</v>
      </c>
      <c r="R264" s="3" t="s">
        <v>124</v>
      </c>
      <c r="S264" s="3" t="s">
        <v>125</v>
      </c>
      <c r="T264" s="3" t="s">
        <v>125</v>
      </c>
      <c r="U264" s="3" t="s">
        <v>124</v>
      </c>
      <c r="V264" s="3" t="s">
        <v>124</v>
      </c>
      <c r="W264" s="3" t="s">
        <v>124</v>
      </c>
      <c r="X264" s="3" t="s">
        <v>643</v>
      </c>
      <c r="Y264" s="11">
        <v>46149</v>
      </c>
      <c r="Z264" s="11">
        <v>46151</v>
      </c>
      <c r="AA264" s="3">
        <v>257</v>
      </c>
      <c r="AB264" s="6">
        <v>549.94000000000005</v>
      </c>
      <c r="AC264" s="3">
        <v>0</v>
      </c>
      <c r="AD264" s="11">
        <v>46155</v>
      </c>
      <c r="AE264" s="20"/>
      <c r="AF264" s="3">
        <v>257</v>
      </c>
      <c r="AG264" s="7" t="s">
        <v>127</v>
      </c>
      <c r="AH264" s="3" t="s">
        <v>119</v>
      </c>
      <c r="AI264" s="4">
        <v>46204</v>
      </c>
      <c r="AJ264" s="8" t="s">
        <v>806</v>
      </c>
    </row>
    <row r="265" spans="1:36" x14ac:dyDescent="0.25">
      <c r="A265" s="3">
        <v>2026</v>
      </c>
      <c r="B265" s="4">
        <v>46113</v>
      </c>
      <c r="C265" s="4">
        <v>46203</v>
      </c>
      <c r="D265" s="3" t="s">
        <v>91</v>
      </c>
      <c r="E265" s="3" t="s">
        <v>117</v>
      </c>
      <c r="F265" s="3" t="s">
        <v>198</v>
      </c>
      <c r="G265" s="3" t="s">
        <v>199</v>
      </c>
      <c r="H265" s="3" t="s">
        <v>425</v>
      </c>
      <c r="I265" s="3" t="s">
        <v>552</v>
      </c>
      <c r="J265" s="3" t="s">
        <v>553</v>
      </c>
      <c r="K265" s="3" t="s">
        <v>554</v>
      </c>
      <c r="L265" t="s">
        <v>102</v>
      </c>
      <c r="M265" s="3" t="s">
        <v>104</v>
      </c>
      <c r="N265" s="3" t="s">
        <v>555</v>
      </c>
      <c r="O265" s="3" t="s">
        <v>106</v>
      </c>
      <c r="P265" s="3">
        <v>0</v>
      </c>
      <c r="Q265" s="10">
        <v>1037.8399999999999</v>
      </c>
      <c r="R265" s="3" t="s">
        <v>124</v>
      </c>
      <c r="S265" s="3" t="s">
        <v>125</v>
      </c>
      <c r="T265" s="3" t="s">
        <v>125</v>
      </c>
      <c r="U265" s="3" t="s">
        <v>124</v>
      </c>
      <c r="V265" s="3" t="s">
        <v>125</v>
      </c>
      <c r="W265" s="3" t="s">
        <v>133</v>
      </c>
      <c r="X265" s="3" t="s">
        <v>555</v>
      </c>
      <c r="Y265" s="11">
        <v>46143</v>
      </c>
      <c r="Z265" s="11">
        <v>46151</v>
      </c>
      <c r="AA265" s="3">
        <v>258</v>
      </c>
      <c r="AB265" s="6">
        <v>1037.8399999999999</v>
      </c>
      <c r="AC265" s="3">
        <v>0</v>
      </c>
      <c r="AD265" s="11">
        <v>46156</v>
      </c>
      <c r="AE265" s="17" t="str">
        <f>HYPERLINK("https://ieeg-my.sharepoint.com/:b:/g/personal/transparencia_ieeg_org_mx/IQB5CuiiWnbzS7ITYZ28xXonAVz6xVeIZ0qJSJu_ZdryLBw?e=sHGlqB")</f>
        <v>https://ieeg-my.sharepoint.com/:b:/g/personal/transparencia_ieeg_org_mx/IQB5CuiiWnbzS7ITYZ28xXonAVz6xVeIZ0qJSJu_ZdryLBw?e=sHGlqB</v>
      </c>
      <c r="AF265" s="3">
        <v>258</v>
      </c>
      <c r="AG265" s="7" t="s">
        <v>127</v>
      </c>
      <c r="AH265" s="3" t="s">
        <v>119</v>
      </c>
      <c r="AI265" s="4">
        <v>46204</v>
      </c>
      <c r="AJ265" s="8" t="s">
        <v>814</v>
      </c>
    </row>
    <row r="266" spans="1:36" x14ac:dyDescent="0.25">
      <c r="A266" s="3">
        <v>2026</v>
      </c>
      <c r="B266" s="4">
        <v>46113</v>
      </c>
      <c r="C266" s="4">
        <v>46203</v>
      </c>
      <c r="D266" s="3" t="s">
        <v>91</v>
      </c>
      <c r="E266" s="3" t="s">
        <v>117</v>
      </c>
      <c r="F266" s="3" t="s">
        <v>198</v>
      </c>
      <c r="G266" s="3" t="s">
        <v>199</v>
      </c>
      <c r="H266" s="3" t="s">
        <v>425</v>
      </c>
      <c r="I266" s="3" t="s">
        <v>571</v>
      </c>
      <c r="J266" s="3" t="s">
        <v>192</v>
      </c>
      <c r="K266" s="3" t="s">
        <v>572</v>
      </c>
      <c r="L266" s="3" t="s">
        <v>101</v>
      </c>
      <c r="M266" s="3" t="s">
        <v>104</v>
      </c>
      <c r="N266" s="3" t="s">
        <v>555</v>
      </c>
      <c r="O266" s="3" t="s">
        <v>106</v>
      </c>
      <c r="P266" s="3">
        <v>0</v>
      </c>
      <c r="Q266" s="10">
        <v>388.16</v>
      </c>
      <c r="R266" s="10" t="s">
        <v>124</v>
      </c>
      <c r="S266" s="3" t="s">
        <v>125</v>
      </c>
      <c r="T266" s="3" t="s">
        <v>125</v>
      </c>
      <c r="U266" s="3" t="s">
        <v>124</v>
      </c>
      <c r="V266" s="3" t="s">
        <v>125</v>
      </c>
      <c r="W266" s="3" t="s">
        <v>133</v>
      </c>
      <c r="X266" s="3" t="s">
        <v>555</v>
      </c>
      <c r="Y266" s="11">
        <v>46143</v>
      </c>
      <c r="Z266" s="11">
        <v>46151</v>
      </c>
      <c r="AA266" s="3">
        <v>259</v>
      </c>
      <c r="AB266" s="6">
        <v>388.16</v>
      </c>
      <c r="AC266" s="3">
        <v>0</v>
      </c>
      <c r="AD266" s="11">
        <v>46156</v>
      </c>
      <c r="AE266" s="17" t="str">
        <f>HYPERLINK("https://ieeg-my.sharepoint.com/:b:/g/personal/transparencia_ieeg_org_mx/IQAsCQ9lJ87jTL67EKfIyWLhAXIMIaVTxxEcqE2YPjZ9IaI?e=wJdz5M")</f>
        <v>https://ieeg-my.sharepoint.com/:b:/g/personal/transparencia_ieeg_org_mx/IQAsCQ9lJ87jTL67EKfIyWLhAXIMIaVTxxEcqE2YPjZ9IaI?e=wJdz5M</v>
      </c>
      <c r="AF266" s="3">
        <v>259</v>
      </c>
      <c r="AG266" s="7" t="s">
        <v>127</v>
      </c>
      <c r="AH266" s="3" t="s">
        <v>119</v>
      </c>
      <c r="AI266" s="4">
        <v>46204</v>
      </c>
      <c r="AJ266" s="8" t="s">
        <v>815</v>
      </c>
    </row>
    <row r="267" spans="1:36" x14ac:dyDescent="0.25">
      <c r="A267" s="3">
        <v>2026</v>
      </c>
      <c r="B267" s="4">
        <v>46113</v>
      </c>
      <c r="C267" s="4">
        <v>46203</v>
      </c>
      <c r="D267" s="3" t="s">
        <v>91</v>
      </c>
      <c r="E267" s="3" t="s">
        <v>117</v>
      </c>
      <c r="F267" s="3" t="s">
        <v>118</v>
      </c>
      <c r="G267" s="3" t="s">
        <v>118</v>
      </c>
      <c r="H267" s="3" t="s">
        <v>119</v>
      </c>
      <c r="I267" s="3" t="s">
        <v>162</v>
      </c>
      <c r="J267" s="3" t="s">
        <v>163</v>
      </c>
      <c r="K267" s="3" t="s">
        <v>164</v>
      </c>
      <c r="L267" s="3" t="s">
        <v>101</v>
      </c>
      <c r="M267" s="3" t="s">
        <v>104</v>
      </c>
      <c r="N267" s="3" t="s">
        <v>644</v>
      </c>
      <c r="O267" s="3" t="s">
        <v>106</v>
      </c>
      <c r="P267" s="3">
        <v>0</v>
      </c>
      <c r="Q267" s="10">
        <v>938.49</v>
      </c>
      <c r="R267" s="3" t="s">
        <v>124</v>
      </c>
      <c r="S267" s="3" t="s">
        <v>125</v>
      </c>
      <c r="T267" s="3" t="s">
        <v>125</v>
      </c>
      <c r="U267" s="3" t="s">
        <v>124</v>
      </c>
      <c r="V267" s="3" t="s">
        <v>124</v>
      </c>
      <c r="W267" s="3" t="s">
        <v>124</v>
      </c>
      <c r="X267" s="3" t="s">
        <v>644</v>
      </c>
      <c r="Y267" s="11">
        <v>46151</v>
      </c>
      <c r="Z267" s="11">
        <v>46151</v>
      </c>
      <c r="AA267" s="3">
        <v>260</v>
      </c>
      <c r="AB267" s="6">
        <v>938.49</v>
      </c>
      <c r="AC267" s="3">
        <v>0</v>
      </c>
      <c r="AD267" s="11">
        <v>46156</v>
      </c>
      <c r="AE267" s="17" t="str">
        <f>HYPERLINK("https://ieeg-my.sharepoint.com/:b:/g/personal/transparencia_ieeg_org_mx/IQAQeDNe7gDtSqXVZTUg372wAeNOK-iNpuiigaRjp85t1u0?e=4C7MfE")</f>
        <v>https://ieeg-my.sharepoint.com/:b:/g/personal/transparencia_ieeg_org_mx/IQAQeDNe7gDtSqXVZTUg372wAeNOK-iNpuiigaRjp85t1u0?e=4C7MfE</v>
      </c>
      <c r="AF267" s="3">
        <v>260</v>
      </c>
      <c r="AG267" s="7" t="s">
        <v>127</v>
      </c>
      <c r="AH267" s="3" t="s">
        <v>119</v>
      </c>
      <c r="AI267" s="4">
        <v>46204</v>
      </c>
      <c r="AJ267" s="8" t="s">
        <v>806</v>
      </c>
    </row>
    <row r="268" spans="1:36" x14ac:dyDescent="0.25">
      <c r="A268" s="3">
        <v>2026</v>
      </c>
      <c r="B268" s="4">
        <v>46113</v>
      </c>
      <c r="C268" s="4">
        <v>46203</v>
      </c>
      <c r="D268" s="3" t="s">
        <v>91</v>
      </c>
      <c r="E268" s="3" t="s">
        <v>117</v>
      </c>
      <c r="F268" s="3" t="s">
        <v>118</v>
      </c>
      <c r="G268" s="3" t="s">
        <v>118</v>
      </c>
      <c r="H268" s="3" t="s">
        <v>119</v>
      </c>
      <c r="I268" s="3" t="s">
        <v>162</v>
      </c>
      <c r="J268" s="3" t="s">
        <v>163</v>
      </c>
      <c r="K268" s="3" t="s">
        <v>164</v>
      </c>
      <c r="L268" s="3" t="s">
        <v>101</v>
      </c>
      <c r="M268" s="3" t="s">
        <v>104</v>
      </c>
      <c r="N268" s="3" t="s">
        <v>644</v>
      </c>
      <c r="O268" s="3" t="s">
        <v>106</v>
      </c>
      <c r="P268" s="3">
        <v>0</v>
      </c>
      <c r="Q268" s="10">
        <v>35</v>
      </c>
      <c r="R268" s="3" t="s">
        <v>124</v>
      </c>
      <c r="S268" s="3" t="s">
        <v>125</v>
      </c>
      <c r="T268" s="3" t="s">
        <v>125</v>
      </c>
      <c r="U268" s="3" t="s">
        <v>124</v>
      </c>
      <c r="V268" s="3" t="s">
        <v>124</v>
      </c>
      <c r="W268" s="3" t="s">
        <v>124</v>
      </c>
      <c r="X268" s="3" t="s">
        <v>644</v>
      </c>
      <c r="Y268" s="11">
        <v>46151</v>
      </c>
      <c r="Z268" s="11">
        <v>46151</v>
      </c>
      <c r="AA268" s="3">
        <v>261</v>
      </c>
      <c r="AB268" s="10">
        <v>35</v>
      </c>
      <c r="AC268" s="3">
        <v>0</v>
      </c>
      <c r="AD268" s="11">
        <v>46156</v>
      </c>
      <c r="AE268" s="19"/>
      <c r="AF268" s="3">
        <v>261</v>
      </c>
      <c r="AG268" s="7" t="s">
        <v>127</v>
      </c>
      <c r="AH268" s="3" t="s">
        <v>119</v>
      </c>
      <c r="AI268" s="4">
        <v>46204</v>
      </c>
      <c r="AJ268" s="8" t="s">
        <v>806</v>
      </c>
    </row>
    <row r="269" spans="1:36" x14ac:dyDescent="0.25">
      <c r="A269" s="3">
        <v>2026</v>
      </c>
      <c r="B269" s="4">
        <v>46113</v>
      </c>
      <c r="C269" s="4">
        <v>46203</v>
      </c>
      <c r="D269" s="3" t="s">
        <v>91</v>
      </c>
      <c r="E269" s="3" t="s">
        <v>117</v>
      </c>
      <c r="F269" s="3" t="s">
        <v>198</v>
      </c>
      <c r="G269" s="3" t="s">
        <v>199</v>
      </c>
      <c r="H269" s="3" t="s">
        <v>425</v>
      </c>
      <c r="I269" s="3" t="s">
        <v>559</v>
      </c>
      <c r="J269" s="3" t="s">
        <v>560</v>
      </c>
      <c r="K269" s="3" t="s">
        <v>164</v>
      </c>
      <c r="L269" s="3" t="s">
        <v>101</v>
      </c>
      <c r="M269" s="3" t="s">
        <v>104</v>
      </c>
      <c r="N269" s="3" t="s">
        <v>555</v>
      </c>
      <c r="O269" s="3" t="s">
        <v>106</v>
      </c>
      <c r="P269" s="3">
        <v>0</v>
      </c>
      <c r="Q269" s="10">
        <v>1025.8800000000001</v>
      </c>
      <c r="R269" s="10" t="s">
        <v>124</v>
      </c>
      <c r="S269" s="3" t="s">
        <v>125</v>
      </c>
      <c r="T269" s="3" t="s">
        <v>125</v>
      </c>
      <c r="U269" s="3" t="s">
        <v>124</v>
      </c>
      <c r="V269" s="3" t="s">
        <v>125</v>
      </c>
      <c r="W269" s="3" t="s">
        <v>133</v>
      </c>
      <c r="X269" s="3" t="s">
        <v>555</v>
      </c>
      <c r="Y269" s="11">
        <v>46143</v>
      </c>
      <c r="Z269" s="11">
        <v>46152</v>
      </c>
      <c r="AA269" s="3">
        <v>262</v>
      </c>
      <c r="AB269" s="10">
        <v>1025.8800000000001</v>
      </c>
      <c r="AC269" s="3">
        <v>0</v>
      </c>
      <c r="AD269" s="11">
        <v>46156</v>
      </c>
      <c r="AE269" s="17" t="str">
        <f>HYPERLINK("https://ieeg-my.sharepoint.com/:b:/g/personal/transparencia_ieeg_org_mx/IQCL01GVZSDQQZ4Oey9v6TK6ASqu1zaAwVr4vNMl-8JnrXQ?e=i3nZee")</f>
        <v>https://ieeg-my.sharepoint.com/:b:/g/personal/transparencia_ieeg_org_mx/IQCL01GVZSDQQZ4Oey9v6TK6ASqu1zaAwVr4vNMl-8JnrXQ?e=i3nZee</v>
      </c>
      <c r="AF269" s="3">
        <v>262</v>
      </c>
      <c r="AG269" s="7" t="s">
        <v>127</v>
      </c>
      <c r="AH269" s="3" t="s">
        <v>119</v>
      </c>
      <c r="AI269" s="4">
        <v>46204</v>
      </c>
      <c r="AJ269" s="8" t="s">
        <v>816</v>
      </c>
    </row>
    <row r="270" spans="1:36" x14ac:dyDescent="0.25">
      <c r="A270" s="3">
        <v>2026</v>
      </c>
      <c r="B270" s="4">
        <v>46113</v>
      </c>
      <c r="C270" s="4">
        <v>46203</v>
      </c>
      <c r="D270" s="3" t="s">
        <v>91</v>
      </c>
      <c r="E270" s="3" t="s">
        <v>117</v>
      </c>
      <c r="F270" s="3" t="s">
        <v>503</v>
      </c>
      <c r="G270" s="3" t="s">
        <v>136</v>
      </c>
      <c r="H270" s="3" t="s">
        <v>425</v>
      </c>
      <c r="I270" s="3" t="s">
        <v>556</v>
      </c>
      <c r="J270" s="3" t="s">
        <v>557</v>
      </c>
      <c r="K270" s="3" t="s">
        <v>558</v>
      </c>
      <c r="L270" t="s">
        <v>102</v>
      </c>
      <c r="M270" s="3" t="s">
        <v>104</v>
      </c>
      <c r="N270" s="3" t="s">
        <v>645</v>
      </c>
      <c r="O270" s="3" t="s">
        <v>106</v>
      </c>
      <c r="P270" s="3">
        <v>0</v>
      </c>
      <c r="Q270" s="10">
        <v>604.86</v>
      </c>
      <c r="R270" s="3" t="s">
        <v>124</v>
      </c>
      <c r="S270" s="3" t="s">
        <v>125</v>
      </c>
      <c r="T270" s="3" t="s">
        <v>125</v>
      </c>
      <c r="U270" s="3" t="s">
        <v>124</v>
      </c>
      <c r="V270" s="3" t="s">
        <v>125</v>
      </c>
      <c r="W270" s="3" t="s">
        <v>133</v>
      </c>
      <c r="X270" s="3" t="s">
        <v>645</v>
      </c>
      <c r="Y270" s="11">
        <v>46144</v>
      </c>
      <c r="Z270" s="11">
        <v>46149</v>
      </c>
      <c r="AA270" s="3">
        <v>263</v>
      </c>
      <c r="AB270" s="10">
        <v>604.86</v>
      </c>
      <c r="AC270" s="3">
        <v>0</v>
      </c>
      <c r="AD270" s="11">
        <v>46157</v>
      </c>
      <c r="AE270" s="17" t="str">
        <f>HYPERLINK("https://ieeg-my.sharepoint.com/:b:/g/personal/transparencia_ieeg_org_mx/IQCZkFwys68ATK1uHCoH-ViPAVmdQzYDA1d6zime70iGRVs?e=x3j2dI")</f>
        <v>https://ieeg-my.sharepoint.com/:b:/g/personal/transparencia_ieeg_org_mx/IQCZkFwys68ATK1uHCoH-ViPAVmdQzYDA1d6zime70iGRVs?e=x3j2dI</v>
      </c>
      <c r="AF270" s="3">
        <v>263</v>
      </c>
      <c r="AG270" s="7" t="s">
        <v>127</v>
      </c>
      <c r="AH270" s="3" t="s">
        <v>119</v>
      </c>
      <c r="AI270" s="4">
        <v>46204</v>
      </c>
      <c r="AJ270" s="8" t="s">
        <v>806</v>
      </c>
    </row>
    <row r="271" spans="1:36" x14ac:dyDescent="0.25">
      <c r="A271" s="3">
        <v>2026</v>
      </c>
      <c r="B271" s="4">
        <v>46113</v>
      </c>
      <c r="C271" s="4">
        <v>46203</v>
      </c>
      <c r="D271" s="3" t="s">
        <v>91</v>
      </c>
      <c r="E271" s="3" t="s">
        <v>117</v>
      </c>
      <c r="F271" s="3" t="s">
        <v>198</v>
      </c>
      <c r="G271" s="3" t="s">
        <v>199</v>
      </c>
      <c r="H271" s="3" t="s">
        <v>425</v>
      </c>
      <c r="I271" s="3" t="s">
        <v>565</v>
      </c>
      <c r="J271" s="3" t="s">
        <v>566</v>
      </c>
      <c r="K271" s="3" t="s">
        <v>567</v>
      </c>
      <c r="L271" t="s">
        <v>102</v>
      </c>
      <c r="M271" s="3" t="s">
        <v>104</v>
      </c>
      <c r="N271" s="3" t="s">
        <v>645</v>
      </c>
      <c r="O271" s="3" t="s">
        <v>106</v>
      </c>
      <c r="P271" s="3">
        <v>0</v>
      </c>
      <c r="Q271" s="10">
        <v>200</v>
      </c>
      <c r="R271" s="10" t="s">
        <v>124</v>
      </c>
      <c r="S271" s="3" t="s">
        <v>125</v>
      </c>
      <c r="T271" s="3" t="s">
        <v>125</v>
      </c>
      <c r="U271" s="3" t="s">
        <v>124</v>
      </c>
      <c r="V271" s="3" t="s">
        <v>125</v>
      </c>
      <c r="W271" s="3" t="s">
        <v>133</v>
      </c>
      <c r="X271" s="3" t="s">
        <v>645</v>
      </c>
      <c r="Y271" s="11">
        <v>46144</v>
      </c>
      <c r="Z271" s="11">
        <v>46144</v>
      </c>
      <c r="AA271" s="3">
        <v>264</v>
      </c>
      <c r="AB271" s="10">
        <v>200</v>
      </c>
      <c r="AC271" s="3">
        <v>0</v>
      </c>
      <c r="AD271" s="11">
        <v>46157</v>
      </c>
      <c r="AE271" s="17" t="str">
        <f>HYPERLINK("https://ieeg-my.sharepoint.com/:b:/g/personal/transparencia_ieeg_org_mx/IQAfaJEsI15vSaY-fGlKaEIKAUJWeQBwFU7gEIDI3Hg2avo?e=iDCTVU")</f>
        <v>https://ieeg-my.sharepoint.com/:b:/g/personal/transparencia_ieeg_org_mx/IQAfaJEsI15vSaY-fGlKaEIKAUJWeQBwFU7gEIDI3Hg2avo?e=iDCTVU</v>
      </c>
      <c r="AF271" s="3">
        <v>264</v>
      </c>
      <c r="AG271" s="7" t="s">
        <v>127</v>
      </c>
      <c r="AH271" s="3" t="s">
        <v>119</v>
      </c>
      <c r="AI271" s="4">
        <v>46204</v>
      </c>
      <c r="AJ271" s="8" t="s">
        <v>806</v>
      </c>
    </row>
    <row r="272" spans="1:36" x14ac:dyDescent="0.25">
      <c r="A272" s="3">
        <v>2026</v>
      </c>
      <c r="B272" s="4">
        <v>46113</v>
      </c>
      <c r="C272" s="4">
        <v>46203</v>
      </c>
      <c r="D272" s="3" t="s">
        <v>91</v>
      </c>
      <c r="E272" s="3" t="s">
        <v>117</v>
      </c>
      <c r="F272" s="3" t="s">
        <v>646</v>
      </c>
      <c r="G272" s="3" t="s">
        <v>576</v>
      </c>
      <c r="H272" s="3" t="s">
        <v>425</v>
      </c>
      <c r="I272" s="3" t="s">
        <v>647</v>
      </c>
      <c r="J272" s="3" t="s">
        <v>122</v>
      </c>
      <c r="K272" s="3" t="s">
        <v>648</v>
      </c>
      <c r="L272" t="s">
        <v>102</v>
      </c>
      <c r="M272" s="3" t="s">
        <v>104</v>
      </c>
      <c r="N272" s="3" t="s">
        <v>645</v>
      </c>
      <c r="O272" s="3" t="s">
        <v>106</v>
      </c>
      <c r="P272" s="3">
        <v>0</v>
      </c>
      <c r="Q272" s="10">
        <v>209.96</v>
      </c>
      <c r="R272" s="10" t="s">
        <v>124</v>
      </c>
      <c r="S272" s="3" t="s">
        <v>125</v>
      </c>
      <c r="T272" s="3" t="s">
        <v>125</v>
      </c>
      <c r="U272" s="3" t="s">
        <v>124</v>
      </c>
      <c r="V272" s="3" t="s">
        <v>125</v>
      </c>
      <c r="W272" s="3" t="s">
        <v>133</v>
      </c>
      <c r="X272" s="3" t="s">
        <v>645</v>
      </c>
      <c r="Y272" s="11">
        <v>46145</v>
      </c>
      <c r="Z272" s="11">
        <v>46145</v>
      </c>
      <c r="AA272" s="3">
        <v>265</v>
      </c>
      <c r="AB272" s="10">
        <v>209.96</v>
      </c>
      <c r="AC272" s="3">
        <v>0</v>
      </c>
      <c r="AD272" s="11">
        <v>46157</v>
      </c>
      <c r="AE272" s="17" t="str">
        <f>HYPERLINK("https://ieeg-my.sharepoint.com/:b:/g/personal/transparencia_ieeg_org_mx/IQD50nL9LqiAQq3RH1vgUOW7ARKsfQRV1q5nIOFGnRnlpfA?e=hLaKJm")</f>
        <v>https://ieeg-my.sharepoint.com/:b:/g/personal/transparencia_ieeg_org_mx/IQD50nL9LqiAQq3RH1vgUOW7ARKsfQRV1q5nIOFGnRnlpfA?e=hLaKJm</v>
      </c>
      <c r="AF272" s="3">
        <v>265</v>
      </c>
      <c r="AG272" s="7" t="s">
        <v>127</v>
      </c>
      <c r="AH272" s="3" t="s">
        <v>119</v>
      </c>
      <c r="AI272" s="4">
        <v>46204</v>
      </c>
      <c r="AJ272" s="8" t="s">
        <v>817</v>
      </c>
    </row>
    <row r="273" spans="1:36" x14ac:dyDescent="0.25">
      <c r="A273" s="3">
        <v>2026</v>
      </c>
      <c r="B273" s="4">
        <v>46113</v>
      </c>
      <c r="C273" s="4">
        <v>46203</v>
      </c>
      <c r="D273" s="3" t="s">
        <v>91</v>
      </c>
      <c r="E273" s="3" t="s">
        <v>117</v>
      </c>
      <c r="F273" s="3" t="s">
        <v>561</v>
      </c>
      <c r="G273" s="3" t="s">
        <v>211</v>
      </c>
      <c r="H273" s="3" t="s">
        <v>425</v>
      </c>
      <c r="I273" s="3" t="s">
        <v>562</v>
      </c>
      <c r="J273" s="3" t="s">
        <v>563</v>
      </c>
      <c r="K273" s="3" t="s">
        <v>564</v>
      </c>
      <c r="L273" t="s">
        <v>102</v>
      </c>
      <c r="M273" s="3" t="s">
        <v>104</v>
      </c>
      <c r="N273" s="3" t="s">
        <v>645</v>
      </c>
      <c r="O273" s="3" t="s">
        <v>106</v>
      </c>
      <c r="P273" s="3">
        <v>0</v>
      </c>
      <c r="Q273" s="6">
        <v>1004.68</v>
      </c>
      <c r="R273" s="6" t="s">
        <v>124</v>
      </c>
      <c r="S273" s="3" t="s">
        <v>125</v>
      </c>
      <c r="T273" s="3" t="s">
        <v>125</v>
      </c>
      <c r="U273" s="3" t="s">
        <v>124</v>
      </c>
      <c r="V273" s="3" t="s">
        <v>125</v>
      </c>
      <c r="W273" s="3" t="s">
        <v>133</v>
      </c>
      <c r="X273" s="3" t="s">
        <v>645</v>
      </c>
      <c r="Y273" s="4">
        <v>46145</v>
      </c>
      <c r="Z273" s="4">
        <v>46151</v>
      </c>
      <c r="AA273" s="3">
        <v>266</v>
      </c>
      <c r="AB273" s="6">
        <v>1004.68</v>
      </c>
      <c r="AC273" s="3">
        <v>0</v>
      </c>
      <c r="AD273" s="4">
        <v>46157</v>
      </c>
      <c r="AE273" s="17" t="str">
        <f>HYPERLINK("https://ieeg-my.sharepoint.com/:b:/g/personal/transparencia_ieeg_org_mx/IQDp7ICkHtfeRbHgCXtgcrzMAXNySJ9jp6Daa7Cnme7nxxg?e=HXLeN5")</f>
        <v>https://ieeg-my.sharepoint.com/:b:/g/personal/transparencia_ieeg_org_mx/IQDp7ICkHtfeRbHgCXtgcrzMAXNySJ9jp6Daa7Cnme7nxxg?e=HXLeN5</v>
      </c>
      <c r="AF273" s="3">
        <v>266</v>
      </c>
      <c r="AG273" s="7" t="s">
        <v>127</v>
      </c>
      <c r="AH273" s="3" t="s">
        <v>119</v>
      </c>
      <c r="AI273" s="4">
        <v>46204</v>
      </c>
      <c r="AJ273" s="8" t="s">
        <v>806</v>
      </c>
    </row>
    <row r="274" spans="1:36" x14ac:dyDescent="0.25">
      <c r="A274" s="3">
        <v>2026</v>
      </c>
      <c r="B274" s="4">
        <v>46113</v>
      </c>
      <c r="C274" s="4">
        <v>46203</v>
      </c>
      <c r="D274" s="3" t="s">
        <v>91</v>
      </c>
      <c r="E274" s="3" t="s">
        <v>117</v>
      </c>
      <c r="F274" s="3" t="s">
        <v>198</v>
      </c>
      <c r="G274" s="3" t="s">
        <v>199</v>
      </c>
      <c r="H274" s="3" t="s">
        <v>425</v>
      </c>
      <c r="I274" s="3" t="s">
        <v>568</v>
      </c>
      <c r="J274" s="3" t="s">
        <v>569</v>
      </c>
      <c r="K274" s="3" t="s">
        <v>570</v>
      </c>
      <c r="L274" t="s">
        <v>102</v>
      </c>
      <c r="M274" s="3" t="s">
        <v>104</v>
      </c>
      <c r="N274" s="3" t="s">
        <v>645</v>
      </c>
      <c r="O274" s="3" t="s">
        <v>106</v>
      </c>
      <c r="P274" s="3">
        <v>0</v>
      </c>
      <c r="Q274" s="10">
        <v>591.96</v>
      </c>
      <c r="R274" s="10" t="s">
        <v>124</v>
      </c>
      <c r="S274" s="3" t="s">
        <v>125</v>
      </c>
      <c r="T274" s="3" t="s">
        <v>125</v>
      </c>
      <c r="U274" s="3" t="s">
        <v>124</v>
      </c>
      <c r="V274" s="3" t="s">
        <v>125</v>
      </c>
      <c r="W274" s="3" t="s">
        <v>133</v>
      </c>
      <c r="X274" s="3" t="s">
        <v>645</v>
      </c>
      <c r="Y274" s="11">
        <v>46147</v>
      </c>
      <c r="Z274" s="11">
        <v>46152</v>
      </c>
      <c r="AA274" s="3">
        <v>267</v>
      </c>
      <c r="AB274" s="10">
        <v>591.96</v>
      </c>
      <c r="AC274" s="3">
        <v>0</v>
      </c>
      <c r="AD274" s="11">
        <v>46157</v>
      </c>
      <c r="AE274" s="17" t="str">
        <f>HYPERLINK("https://ieeg-my.sharepoint.com/:b:/g/personal/transparencia_ieeg_org_mx/IQAqHiU3mviaT4hRD4shSRT0AXbSjaz6IKgvi2cnAGjoa1Y?e=fsY2Zg")</f>
        <v>https://ieeg-my.sharepoint.com/:b:/g/personal/transparencia_ieeg_org_mx/IQAqHiU3mviaT4hRD4shSRT0AXbSjaz6IKgvi2cnAGjoa1Y?e=fsY2Zg</v>
      </c>
      <c r="AF274" s="3">
        <v>267</v>
      </c>
      <c r="AG274" s="7" t="s">
        <v>127</v>
      </c>
      <c r="AH274" s="3" t="s">
        <v>119</v>
      </c>
      <c r="AI274" s="4">
        <v>46204</v>
      </c>
      <c r="AJ274" s="8" t="s">
        <v>806</v>
      </c>
    </row>
    <row r="275" spans="1:36" x14ac:dyDescent="0.25">
      <c r="A275" s="3">
        <v>2026</v>
      </c>
      <c r="B275" s="4">
        <v>46113</v>
      </c>
      <c r="C275" s="4">
        <v>46203</v>
      </c>
      <c r="D275" s="3" t="s">
        <v>91</v>
      </c>
      <c r="E275" s="3" t="s">
        <v>117</v>
      </c>
      <c r="F275" s="3" t="s">
        <v>198</v>
      </c>
      <c r="G275" s="3" t="s">
        <v>199</v>
      </c>
      <c r="H275" s="3" t="s">
        <v>425</v>
      </c>
      <c r="I275" s="3" t="s">
        <v>649</v>
      </c>
      <c r="J275" s="3" t="s">
        <v>650</v>
      </c>
      <c r="K275" s="3" t="s">
        <v>438</v>
      </c>
      <c r="L275" s="3" t="s">
        <v>101</v>
      </c>
      <c r="M275" s="3" t="s">
        <v>104</v>
      </c>
      <c r="N275" s="3" t="s">
        <v>645</v>
      </c>
      <c r="O275" s="3" t="s">
        <v>106</v>
      </c>
      <c r="P275" s="3">
        <v>0</v>
      </c>
      <c r="Q275" s="10">
        <v>169</v>
      </c>
      <c r="R275" s="10" t="s">
        <v>124</v>
      </c>
      <c r="S275" s="3" t="s">
        <v>125</v>
      </c>
      <c r="T275" s="3" t="s">
        <v>125</v>
      </c>
      <c r="U275" s="3" t="s">
        <v>124</v>
      </c>
      <c r="V275" s="3" t="s">
        <v>125</v>
      </c>
      <c r="W275" s="3" t="s">
        <v>133</v>
      </c>
      <c r="X275" s="3" t="s">
        <v>645</v>
      </c>
      <c r="Y275" s="11">
        <v>46149</v>
      </c>
      <c r="Z275" s="11">
        <v>46149</v>
      </c>
      <c r="AA275" s="3">
        <v>268</v>
      </c>
      <c r="AB275" s="10">
        <v>169</v>
      </c>
      <c r="AC275" s="3">
        <v>0</v>
      </c>
      <c r="AD275" s="11">
        <v>46157</v>
      </c>
      <c r="AE275" s="17" t="str">
        <f>HYPERLINK("https://ieeg-my.sharepoint.com/:b:/g/personal/transparencia_ieeg_org_mx/IQBi8ult53yAQ6NPAjbJhD8OAfSXnOy3R5jzFhp8Vy-yaaU?e=DIgWbf")</f>
        <v>https://ieeg-my.sharepoint.com/:b:/g/personal/transparencia_ieeg_org_mx/IQBi8ult53yAQ6NPAjbJhD8OAfSXnOy3R5jzFhp8Vy-yaaU?e=DIgWbf</v>
      </c>
      <c r="AF275" s="3">
        <v>268</v>
      </c>
      <c r="AG275" s="7" t="s">
        <v>127</v>
      </c>
      <c r="AH275" s="3" t="s">
        <v>119</v>
      </c>
      <c r="AI275" s="4">
        <v>46204</v>
      </c>
      <c r="AJ275" s="8" t="s">
        <v>806</v>
      </c>
    </row>
    <row r="276" spans="1:36" x14ac:dyDescent="0.25">
      <c r="A276" s="3">
        <v>2026</v>
      </c>
      <c r="B276" s="4">
        <v>46113</v>
      </c>
      <c r="C276" s="4">
        <v>46203</v>
      </c>
      <c r="D276" s="3" t="s">
        <v>91</v>
      </c>
      <c r="E276" s="3" t="s">
        <v>117</v>
      </c>
      <c r="F276" s="3" t="s">
        <v>198</v>
      </c>
      <c r="G276" s="3" t="s">
        <v>199</v>
      </c>
      <c r="H276" s="3" t="s">
        <v>425</v>
      </c>
      <c r="I276" s="3" t="s">
        <v>651</v>
      </c>
      <c r="J276" s="3" t="s">
        <v>652</v>
      </c>
      <c r="K276" s="3" t="s">
        <v>653</v>
      </c>
      <c r="L276" s="3" t="s">
        <v>101</v>
      </c>
      <c r="M276" s="3" t="s">
        <v>104</v>
      </c>
      <c r="N276" s="3" t="s">
        <v>645</v>
      </c>
      <c r="O276" s="3" t="s">
        <v>106</v>
      </c>
      <c r="P276" s="3">
        <v>0</v>
      </c>
      <c r="Q276" s="10">
        <v>204</v>
      </c>
      <c r="R276" s="10" t="s">
        <v>124</v>
      </c>
      <c r="S276" s="3" t="s">
        <v>125</v>
      </c>
      <c r="T276" s="3" t="s">
        <v>125</v>
      </c>
      <c r="U276" s="3" t="s">
        <v>124</v>
      </c>
      <c r="V276" s="3" t="s">
        <v>125</v>
      </c>
      <c r="W276" s="3" t="s">
        <v>133</v>
      </c>
      <c r="X276" s="3" t="s">
        <v>645</v>
      </c>
      <c r="Y276" s="11">
        <v>46149</v>
      </c>
      <c r="Z276" s="11">
        <v>46149</v>
      </c>
      <c r="AA276" s="3">
        <v>269</v>
      </c>
      <c r="AB276" s="10">
        <v>204</v>
      </c>
      <c r="AC276" s="3">
        <v>0</v>
      </c>
      <c r="AD276" s="11">
        <v>46157</v>
      </c>
      <c r="AE276" s="17" t="str">
        <f>HYPERLINK("https://ieeg-my.sharepoint.com/:b:/g/personal/transparencia_ieeg_org_mx/IQCZ6hcvbBgBRomDcmWjR1bQAWsYuB4uUxdTymGYNpklTOM?e=f2GoE9")</f>
        <v>https://ieeg-my.sharepoint.com/:b:/g/personal/transparencia_ieeg_org_mx/IQCZ6hcvbBgBRomDcmWjR1bQAWsYuB4uUxdTymGYNpklTOM?e=f2GoE9</v>
      </c>
      <c r="AF276" s="3">
        <v>269</v>
      </c>
      <c r="AG276" s="7" t="s">
        <v>127</v>
      </c>
      <c r="AH276" s="3" t="s">
        <v>119</v>
      </c>
      <c r="AI276" s="4">
        <v>46204</v>
      </c>
      <c r="AJ276" s="8" t="s">
        <v>806</v>
      </c>
    </row>
    <row r="277" spans="1:36" x14ac:dyDescent="0.25">
      <c r="A277" s="3">
        <v>2026</v>
      </c>
      <c r="B277" s="4">
        <v>46113</v>
      </c>
      <c r="C277" s="4">
        <v>46203</v>
      </c>
      <c r="D277" s="3" t="s">
        <v>91</v>
      </c>
      <c r="E277" s="3" t="s">
        <v>117</v>
      </c>
      <c r="F277" s="3" t="s">
        <v>198</v>
      </c>
      <c r="G277" s="3" t="s">
        <v>199</v>
      </c>
      <c r="H277" s="3" t="s">
        <v>425</v>
      </c>
      <c r="I277" s="3" t="s">
        <v>454</v>
      </c>
      <c r="J277" s="3" t="s">
        <v>455</v>
      </c>
      <c r="K277" s="3" t="s">
        <v>372</v>
      </c>
      <c r="L277" t="s">
        <v>102</v>
      </c>
      <c r="M277" s="3" t="s">
        <v>104</v>
      </c>
      <c r="N277" s="3" t="s">
        <v>645</v>
      </c>
      <c r="O277" s="3" t="s">
        <v>106</v>
      </c>
      <c r="P277" s="3">
        <v>0</v>
      </c>
      <c r="Q277" s="10">
        <v>172</v>
      </c>
      <c r="R277" s="10" t="s">
        <v>124</v>
      </c>
      <c r="S277" s="3" t="s">
        <v>125</v>
      </c>
      <c r="T277" s="3" t="s">
        <v>125</v>
      </c>
      <c r="U277" s="3" t="s">
        <v>124</v>
      </c>
      <c r="V277" s="3" t="s">
        <v>125</v>
      </c>
      <c r="W277" s="3" t="s">
        <v>133</v>
      </c>
      <c r="X277" s="3" t="s">
        <v>645</v>
      </c>
      <c r="Y277" s="11">
        <v>46150</v>
      </c>
      <c r="Z277" s="11">
        <v>46150</v>
      </c>
      <c r="AA277" s="3">
        <v>270</v>
      </c>
      <c r="AB277" s="10">
        <v>172</v>
      </c>
      <c r="AC277" s="3">
        <v>0</v>
      </c>
      <c r="AD277" s="11">
        <v>46157</v>
      </c>
      <c r="AE277" s="17" t="str">
        <f>HYPERLINK("https://ieeg-my.sharepoint.com/:b:/g/personal/transparencia_ieeg_org_mx/IQDBzj9o40-HR6nzCMF3oqj0AQO2ESr2XlHi9bwvJLSMV-A?e=GheoRV")</f>
        <v>https://ieeg-my.sharepoint.com/:b:/g/personal/transparencia_ieeg_org_mx/IQDBzj9o40-HR6nzCMF3oqj0AQO2ESr2XlHi9bwvJLSMV-A?e=GheoRV</v>
      </c>
      <c r="AF277" s="3">
        <v>270</v>
      </c>
      <c r="AG277" s="7" t="s">
        <v>127</v>
      </c>
      <c r="AH277" s="3" t="s">
        <v>119</v>
      </c>
      <c r="AI277" s="4">
        <v>46204</v>
      </c>
      <c r="AJ277" s="8" t="s">
        <v>806</v>
      </c>
    </row>
    <row r="278" spans="1:36" x14ac:dyDescent="0.25">
      <c r="A278" s="3">
        <v>2026</v>
      </c>
      <c r="B278" s="4">
        <v>46113</v>
      </c>
      <c r="C278" s="4">
        <v>46203</v>
      </c>
      <c r="D278" s="3" t="s">
        <v>91</v>
      </c>
      <c r="E278" s="3" t="s">
        <v>117</v>
      </c>
      <c r="F278" s="3" t="s">
        <v>198</v>
      </c>
      <c r="G278" s="3" t="s">
        <v>199</v>
      </c>
      <c r="H278" s="3" t="s">
        <v>425</v>
      </c>
      <c r="I278" s="3" t="s">
        <v>573</v>
      </c>
      <c r="J278" s="3" t="s">
        <v>122</v>
      </c>
      <c r="K278" s="3" t="s">
        <v>574</v>
      </c>
      <c r="L278" t="s">
        <v>102</v>
      </c>
      <c r="M278" s="3" t="s">
        <v>104</v>
      </c>
      <c r="N278" s="3" t="s">
        <v>645</v>
      </c>
      <c r="O278" s="3" t="s">
        <v>106</v>
      </c>
      <c r="P278" s="3">
        <v>0</v>
      </c>
      <c r="Q278" s="10">
        <v>209.96</v>
      </c>
      <c r="R278" s="10" t="s">
        <v>124</v>
      </c>
      <c r="S278" s="3" t="s">
        <v>125</v>
      </c>
      <c r="T278" s="3" t="s">
        <v>125</v>
      </c>
      <c r="U278" s="3" t="s">
        <v>124</v>
      </c>
      <c r="V278" s="3" t="s">
        <v>125</v>
      </c>
      <c r="W278" s="3" t="s">
        <v>133</v>
      </c>
      <c r="X278" s="3" t="s">
        <v>645</v>
      </c>
      <c r="Y278" s="11">
        <v>46150</v>
      </c>
      <c r="Z278" s="11">
        <v>46150</v>
      </c>
      <c r="AA278" s="3">
        <v>271</v>
      </c>
      <c r="AB278" s="10">
        <v>209.96</v>
      </c>
      <c r="AC278" s="3">
        <v>0</v>
      </c>
      <c r="AD278" s="11">
        <v>46157</v>
      </c>
      <c r="AE278" s="17" t="str">
        <f>HYPERLINK("https://ieeg-my.sharepoint.com/:b:/g/personal/transparencia_ieeg_org_mx/IQBpw9iFaEeVSLIOMedrqvfxAXj_yRjabsp1jS4kBHZyrio?e=ymGAMi")</f>
        <v>https://ieeg-my.sharepoint.com/:b:/g/personal/transparencia_ieeg_org_mx/IQBpw9iFaEeVSLIOMedrqvfxAXj_yRjabsp1jS4kBHZyrio?e=ymGAMi</v>
      </c>
      <c r="AF278" s="3">
        <v>271</v>
      </c>
      <c r="AG278" s="7" t="s">
        <v>127</v>
      </c>
      <c r="AH278" s="3" t="s">
        <v>119</v>
      </c>
      <c r="AI278" s="4">
        <v>46204</v>
      </c>
      <c r="AJ278" s="8" t="s">
        <v>818</v>
      </c>
    </row>
    <row r="279" spans="1:36" x14ac:dyDescent="0.25">
      <c r="A279" s="3">
        <v>2026</v>
      </c>
      <c r="B279" s="4">
        <v>46113</v>
      </c>
      <c r="C279" s="4">
        <v>46203</v>
      </c>
      <c r="D279" s="3" t="s">
        <v>91</v>
      </c>
      <c r="E279" s="3" t="s">
        <v>117</v>
      </c>
      <c r="F279" s="3" t="s">
        <v>575</v>
      </c>
      <c r="G279" s="3" t="s">
        <v>576</v>
      </c>
      <c r="H279" s="3" t="s">
        <v>425</v>
      </c>
      <c r="I279" s="3" t="s">
        <v>577</v>
      </c>
      <c r="J279" s="3" t="s">
        <v>276</v>
      </c>
      <c r="K279" s="3" t="s">
        <v>145</v>
      </c>
      <c r="L279" t="s">
        <v>102</v>
      </c>
      <c r="M279" s="3" t="s">
        <v>104</v>
      </c>
      <c r="N279" s="3" t="s">
        <v>645</v>
      </c>
      <c r="O279" s="3" t="s">
        <v>106</v>
      </c>
      <c r="P279" s="3">
        <v>0</v>
      </c>
      <c r="Q279" s="10">
        <v>209.96</v>
      </c>
      <c r="R279" s="10" t="s">
        <v>124</v>
      </c>
      <c r="S279" s="3" t="s">
        <v>125</v>
      </c>
      <c r="T279" s="3" t="s">
        <v>125</v>
      </c>
      <c r="U279" s="3" t="s">
        <v>124</v>
      </c>
      <c r="V279" s="3" t="s">
        <v>125</v>
      </c>
      <c r="W279" s="3" t="s">
        <v>133</v>
      </c>
      <c r="X279" s="3" t="s">
        <v>645</v>
      </c>
      <c r="Y279" s="11">
        <v>46151</v>
      </c>
      <c r="Z279" s="11">
        <v>46151</v>
      </c>
      <c r="AA279" s="3">
        <v>272</v>
      </c>
      <c r="AB279" s="10">
        <v>209.96</v>
      </c>
      <c r="AC279" s="3">
        <v>0</v>
      </c>
      <c r="AD279" s="11">
        <v>46157</v>
      </c>
      <c r="AE279" s="17" t="str">
        <f>HYPERLINK("https://ieeg-my.sharepoint.com/:b:/g/personal/transparencia_ieeg_org_mx/IQAKYFizySOVQYS_M2cPYFoCAQcDScIVtAl-N_2stLR6jcE?e=mCNeD9")</f>
        <v>https://ieeg-my.sharepoint.com/:b:/g/personal/transparencia_ieeg_org_mx/IQAKYFizySOVQYS_M2cPYFoCAQcDScIVtAl-N_2stLR6jcE?e=mCNeD9</v>
      </c>
      <c r="AF279" s="3">
        <v>272</v>
      </c>
      <c r="AG279" s="7" t="s">
        <v>127</v>
      </c>
      <c r="AH279" s="3" t="s">
        <v>119</v>
      </c>
      <c r="AI279" s="4">
        <v>46204</v>
      </c>
      <c r="AJ279" s="8" t="s">
        <v>819</v>
      </c>
    </row>
    <row r="280" spans="1:36" x14ac:dyDescent="0.25">
      <c r="A280" s="3">
        <v>2026</v>
      </c>
      <c r="B280" s="4">
        <v>46113</v>
      </c>
      <c r="C280" s="4">
        <v>46203</v>
      </c>
      <c r="D280" s="3" t="s">
        <v>91</v>
      </c>
      <c r="E280" s="3" t="s">
        <v>117</v>
      </c>
      <c r="F280" s="3" t="s">
        <v>198</v>
      </c>
      <c r="G280" s="3" t="s">
        <v>199</v>
      </c>
      <c r="H280" s="3" t="s">
        <v>425</v>
      </c>
      <c r="I280" s="3" t="s">
        <v>654</v>
      </c>
      <c r="J280" s="3" t="s">
        <v>655</v>
      </c>
      <c r="K280" s="3" t="s">
        <v>656</v>
      </c>
      <c r="L280" t="s">
        <v>102</v>
      </c>
      <c r="M280" s="3" t="s">
        <v>104</v>
      </c>
      <c r="N280" s="3" t="s">
        <v>645</v>
      </c>
      <c r="O280" s="3" t="s">
        <v>106</v>
      </c>
      <c r="P280" s="3">
        <v>0</v>
      </c>
      <c r="Q280" s="10">
        <v>209.96</v>
      </c>
      <c r="R280" s="10" t="s">
        <v>124</v>
      </c>
      <c r="S280" s="3" t="s">
        <v>125</v>
      </c>
      <c r="T280" s="3" t="s">
        <v>125</v>
      </c>
      <c r="U280" s="3" t="s">
        <v>124</v>
      </c>
      <c r="V280" s="3" t="s">
        <v>125</v>
      </c>
      <c r="W280" s="3" t="s">
        <v>133</v>
      </c>
      <c r="X280" s="3" t="s">
        <v>645</v>
      </c>
      <c r="Y280" s="11">
        <v>46152</v>
      </c>
      <c r="Z280" s="11">
        <v>46152</v>
      </c>
      <c r="AA280" s="3">
        <v>273</v>
      </c>
      <c r="AB280" s="10">
        <v>209.96</v>
      </c>
      <c r="AC280" s="3">
        <v>0</v>
      </c>
      <c r="AD280" s="11">
        <v>46157</v>
      </c>
      <c r="AE280" s="17" t="str">
        <f>HYPERLINK("https://ieeg-my.sharepoint.com/:b:/g/personal/transparencia_ieeg_org_mx/IQAfPx_IhuwqRZhjJI8dTPCNAVj5vSGcC6zEAaw6U_KQZVs?e=d7M7DJ")</f>
        <v>https://ieeg-my.sharepoint.com/:b:/g/personal/transparencia_ieeg_org_mx/IQAfPx_IhuwqRZhjJI8dTPCNAVj5vSGcC6zEAaw6U_KQZVs?e=d7M7DJ</v>
      </c>
      <c r="AF280" s="3">
        <v>273</v>
      </c>
      <c r="AG280" s="7" t="s">
        <v>127</v>
      </c>
      <c r="AH280" s="3" t="s">
        <v>119</v>
      </c>
      <c r="AI280" s="4">
        <v>46204</v>
      </c>
      <c r="AJ280" s="8" t="s">
        <v>820</v>
      </c>
    </row>
    <row r="281" spans="1:36" x14ac:dyDescent="0.25">
      <c r="A281" s="3">
        <v>2026</v>
      </c>
      <c r="B281" s="4">
        <v>46113</v>
      </c>
      <c r="C281" s="4">
        <v>46203</v>
      </c>
      <c r="D281" s="3" t="s">
        <v>91</v>
      </c>
      <c r="E281" s="3" t="s">
        <v>117</v>
      </c>
      <c r="F281" s="3" t="s">
        <v>198</v>
      </c>
      <c r="G281" s="3" t="s">
        <v>199</v>
      </c>
      <c r="H281" s="3" t="s">
        <v>425</v>
      </c>
      <c r="I281" s="3" t="s">
        <v>565</v>
      </c>
      <c r="J281" s="3" t="s">
        <v>566</v>
      </c>
      <c r="K281" s="3" t="s">
        <v>567</v>
      </c>
      <c r="L281" t="s">
        <v>102</v>
      </c>
      <c r="M281" s="3" t="s">
        <v>104</v>
      </c>
      <c r="N281" s="3" t="s">
        <v>657</v>
      </c>
      <c r="O281" s="3" t="s">
        <v>106</v>
      </c>
      <c r="P281" s="3">
        <v>3</v>
      </c>
      <c r="Q281" s="10">
        <v>781</v>
      </c>
      <c r="R281" s="10" t="s">
        <v>124</v>
      </c>
      <c r="S281" s="3" t="s">
        <v>125</v>
      </c>
      <c r="T281" s="3" t="s">
        <v>125</v>
      </c>
      <c r="U281" s="3" t="s">
        <v>124</v>
      </c>
      <c r="V281" s="3" t="s">
        <v>125</v>
      </c>
      <c r="W281" s="3" t="s">
        <v>133</v>
      </c>
      <c r="X281" s="3" t="s">
        <v>657</v>
      </c>
      <c r="Y281" s="11">
        <v>46154</v>
      </c>
      <c r="Z281" s="11">
        <v>46154</v>
      </c>
      <c r="AA281" s="3">
        <v>274</v>
      </c>
      <c r="AB281" s="10">
        <v>781</v>
      </c>
      <c r="AC281" s="3">
        <v>0</v>
      </c>
      <c r="AD281" s="11">
        <v>46157</v>
      </c>
      <c r="AE281" s="17" t="str">
        <f>HYPERLINK("https://ieeg-my.sharepoint.com/:b:/g/personal/transparencia_ieeg_org_mx/IQCIArAtAtKQQZNBE1AdnihcAbu08DJ5k4Ph8ydP-r3MCus?e=QHH1T5")</f>
        <v>https://ieeg-my.sharepoint.com/:b:/g/personal/transparencia_ieeg_org_mx/IQCIArAtAtKQQZNBE1AdnihcAbu08DJ5k4Ph8ydP-r3MCus?e=QHH1T5</v>
      </c>
      <c r="AF281" s="3">
        <v>274</v>
      </c>
      <c r="AG281" s="7" t="s">
        <v>127</v>
      </c>
      <c r="AH281" s="3" t="s">
        <v>119</v>
      </c>
      <c r="AI281" s="4">
        <v>46204</v>
      </c>
      <c r="AJ281" s="8" t="s">
        <v>806</v>
      </c>
    </row>
    <row r="282" spans="1:36" x14ac:dyDescent="0.25">
      <c r="A282" s="3">
        <v>2026</v>
      </c>
      <c r="B282" s="4">
        <v>46113</v>
      </c>
      <c r="C282" s="4">
        <v>46203</v>
      </c>
      <c r="D282" s="3" t="s">
        <v>91</v>
      </c>
      <c r="E282" s="3" t="s">
        <v>117</v>
      </c>
      <c r="F282" s="3" t="s">
        <v>198</v>
      </c>
      <c r="G282" s="3" t="s">
        <v>199</v>
      </c>
      <c r="H282" s="3" t="s">
        <v>425</v>
      </c>
      <c r="I282" s="3" t="s">
        <v>565</v>
      </c>
      <c r="J282" s="3" t="s">
        <v>566</v>
      </c>
      <c r="K282" s="3" t="s">
        <v>567</v>
      </c>
      <c r="L282" t="s">
        <v>102</v>
      </c>
      <c r="M282" s="3" t="s">
        <v>104</v>
      </c>
      <c r="N282" s="3" t="s">
        <v>657</v>
      </c>
      <c r="O282" s="3" t="s">
        <v>106</v>
      </c>
      <c r="P282" s="3">
        <v>3</v>
      </c>
      <c r="Q282" s="10">
        <v>130</v>
      </c>
      <c r="R282" s="10" t="s">
        <v>124</v>
      </c>
      <c r="S282" s="3" t="s">
        <v>125</v>
      </c>
      <c r="T282" s="3" t="s">
        <v>125</v>
      </c>
      <c r="U282" s="3" t="s">
        <v>124</v>
      </c>
      <c r="V282" s="3" t="s">
        <v>125</v>
      </c>
      <c r="W282" s="3" t="s">
        <v>133</v>
      </c>
      <c r="X282" s="3" t="s">
        <v>657</v>
      </c>
      <c r="Y282" s="11">
        <v>46154</v>
      </c>
      <c r="Z282" s="11">
        <v>46154</v>
      </c>
      <c r="AA282" s="3">
        <v>275</v>
      </c>
      <c r="AB282" s="10">
        <v>130</v>
      </c>
      <c r="AC282" s="3">
        <v>0</v>
      </c>
      <c r="AD282" s="11">
        <v>46157</v>
      </c>
      <c r="AE282" s="20"/>
      <c r="AF282" s="3">
        <v>275</v>
      </c>
      <c r="AG282" s="7" t="s">
        <v>127</v>
      </c>
      <c r="AH282" s="3" t="s">
        <v>119</v>
      </c>
      <c r="AI282" s="4">
        <v>46204</v>
      </c>
      <c r="AJ282" s="8" t="s">
        <v>806</v>
      </c>
    </row>
    <row r="283" spans="1:36" x14ac:dyDescent="0.25">
      <c r="A283" s="3">
        <v>2026</v>
      </c>
      <c r="B283" s="4">
        <v>46113</v>
      </c>
      <c r="C283" s="4">
        <v>46203</v>
      </c>
      <c r="D283" s="3" t="s">
        <v>91</v>
      </c>
      <c r="E283" s="3" t="s">
        <v>117</v>
      </c>
      <c r="F283" s="3" t="s">
        <v>634</v>
      </c>
      <c r="G283" s="3" t="s">
        <v>635</v>
      </c>
      <c r="H283" s="3" t="s">
        <v>135</v>
      </c>
      <c r="I283" s="3" t="s">
        <v>636</v>
      </c>
      <c r="J283" s="3" t="s">
        <v>122</v>
      </c>
      <c r="K283" s="3" t="s">
        <v>638</v>
      </c>
      <c r="L283" t="s">
        <v>102</v>
      </c>
      <c r="M283" s="3" t="s">
        <v>104</v>
      </c>
      <c r="N283" s="3" t="s">
        <v>658</v>
      </c>
      <c r="O283" s="3" t="s">
        <v>106</v>
      </c>
      <c r="P283" s="3">
        <v>3</v>
      </c>
      <c r="Q283" s="10">
        <v>1424</v>
      </c>
      <c r="R283" s="10" t="s">
        <v>124</v>
      </c>
      <c r="S283" s="3" t="s">
        <v>125</v>
      </c>
      <c r="T283" s="3" t="s">
        <v>125</v>
      </c>
      <c r="U283" s="3" t="s">
        <v>124</v>
      </c>
      <c r="V283" s="3" t="s">
        <v>125</v>
      </c>
      <c r="W283" s="3" t="s">
        <v>313</v>
      </c>
      <c r="X283" s="3" t="s">
        <v>658</v>
      </c>
      <c r="Y283" s="11">
        <v>46154</v>
      </c>
      <c r="Z283" s="11">
        <v>46154</v>
      </c>
      <c r="AA283" s="3">
        <v>276</v>
      </c>
      <c r="AB283" s="10">
        <v>1424</v>
      </c>
      <c r="AC283" s="3">
        <v>0</v>
      </c>
      <c r="AD283" s="11">
        <v>46157</v>
      </c>
      <c r="AE283" s="17" t="str">
        <f>HYPERLINK("https://ieeg-my.sharepoint.com/:b:/g/personal/transparencia_ieeg_org_mx/IQACptM-cD--TKjM6kdrwqQvAc4m9EawWhyhKmQdz0kylgM?e=b3dXxF")</f>
        <v>https://ieeg-my.sharepoint.com/:b:/g/personal/transparencia_ieeg_org_mx/IQACptM-cD--TKjM6kdrwqQvAc4m9EawWhyhKmQdz0kylgM?e=b3dXxF</v>
      </c>
      <c r="AF283" s="3">
        <v>276</v>
      </c>
      <c r="AG283" s="7" t="s">
        <v>127</v>
      </c>
      <c r="AH283" s="3" t="s">
        <v>119</v>
      </c>
      <c r="AI283" s="4">
        <v>46204</v>
      </c>
      <c r="AJ283" s="8" t="s">
        <v>806</v>
      </c>
    </row>
    <row r="284" spans="1:36" x14ac:dyDescent="0.25">
      <c r="A284" s="3">
        <v>2026</v>
      </c>
      <c r="B284" s="4">
        <v>46113</v>
      </c>
      <c r="C284" s="4">
        <v>46203</v>
      </c>
      <c r="D284" s="3" t="s">
        <v>91</v>
      </c>
      <c r="E284" s="3" t="s">
        <v>117</v>
      </c>
      <c r="F284" s="3" t="s">
        <v>118</v>
      </c>
      <c r="G284" s="3" t="s">
        <v>118</v>
      </c>
      <c r="H284" s="3" t="s">
        <v>219</v>
      </c>
      <c r="I284" s="3" t="s">
        <v>463</v>
      </c>
      <c r="J284" s="3" t="s">
        <v>464</v>
      </c>
      <c r="K284" s="3" t="s">
        <v>281</v>
      </c>
      <c r="L284" s="3" t="s">
        <v>101</v>
      </c>
      <c r="M284" s="3" t="s">
        <v>104</v>
      </c>
      <c r="N284" s="3" t="s">
        <v>659</v>
      </c>
      <c r="O284" s="3" t="s">
        <v>106</v>
      </c>
      <c r="P284" s="3">
        <v>0</v>
      </c>
      <c r="Q284" s="10">
        <v>2390.9</v>
      </c>
      <c r="R284" s="10" t="s">
        <v>124</v>
      </c>
      <c r="S284" s="3" t="s">
        <v>125</v>
      </c>
      <c r="T284" s="3" t="s">
        <v>125</v>
      </c>
      <c r="U284" s="3" t="s">
        <v>124</v>
      </c>
      <c r="V284" s="3" t="s">
        <v>124</v>
      </c>
      <c r="W284" s="3" t="s">
        <v>124</v>
      </c>
      <c r="X284" s="3" t="s">
        <v>659</v>
      </c>
      <c r="Y284" s="11">
        <v>46149</v>
      </c>
      <c r="Z284" s="11">
        <v>46150</v>
      </c>
      <c r="AA284" s="3">
        <v>277</v>
      </c>
      <c r="AB284" s="10">
        <v>2390.9</v>
      </c>
      <c r="AC284" s="3">
        <v>0</v>
      </c>
      <c r="AD284" s="11">
        <v>46157</v>
      </c>
      <c r="AE284" s="17" t="str">
        <f>HYPERLINK("https://ieeg-my.sharepoint.com/:b:/g/personal/transparencia_ieeg_org_mx/IQCEFShKQEZaQ7lm3Q6CAdGTAd_2gynalgJz_4ywBxYHqMg?e=zipcVQ")</f>
        <v>https://ieeg-my.sharepoint.com/:b:/g/personal/transparencia_ieeg_org_mx/IQCEFShKQEZaQ7lm3Q6CAdGTAd_2gynalgJz_4ywBxYHqMg?e=zipcVQ</v>
      </c>
      <c r="AF284" s="3">
        <v>277</v>
      </c>
      <c r="AG284" s="7" t="s">
        <v>127</v>
      </c>
      <c r="AH284" s="3" t="s">
        <v>119</v>
      </c>
      <c r="AI284" s="4">
        <v>46204</v>
      </c>
      <c r="AJ284" s="8" t="s">
        <v>821</v>
      </c>
    </row>
    <row r="285" spans="1:36" x14ac:dyDescent="0.25">
      <c r="A285" s="3">
        <v>2026</v>
      </c>
      <c r="B285" s="4">
        <v>46113</v>
      </c>
      <c r="C285" s="4">
        <v>46203</v>
      </c>
      <c r="D285" s="3" t="s">
        <v>91</v>
      </c>
      <c r="E285" s="3" t="s">
        <v>117</v>
      </c>
      <c r="F285" s="3" t="s">
        <v>118</v>
      </c>
      <c r="G285" s="3" t="s">
        <v>118</v>
      </c>
      <c r="H285" s="3" t="s">
        <v>219</v>
      </c>
      <c r="I285" s="3" t="s">
        <v>463</v>
      </c>
      <c r="J285" s="3" t="s">
        <v>464</v>
      </c>
      <c r="K285" s="3" t="s">
        <v>281</v>
      </c>
      <c r="L285" s="3" t="s">
        <v>101</v>
      </c>
      <c r="M285" s="3" t="s">
        <v>104</v>
      </c>
      <c r="N285" s="3" t="s">
        <v>659</v>
      </c>
      <c r="O285" s="3" t="s">
        <v>106</v>
      </c>
      <c r="P285" s="3">
        <v>0</v>
      </c>
      <c r="Q285" s="10">
        <v>60</v>
      </c>
      <c r="R285" s="10" t="s">
        <v>124</v>
      </c>
      <c r="S285" s="3" t="s">
        <v>125</v>
      </c>
      <c r="T285" s="3" t="s">
        <v>125</v>
      </c>
      <c r="U285" s="3" t="s">
        <v>124</v>
      </c>
      <c r="V285" s="3" t="s">
        <v>124</v>
      </c>
      <c r="W285" s="3" t="s">
        <v>124</v>
      </c>
      <c r="X285" s="3" t="s">
        <v>659</v>
      </c>
      <c r="Y285" s="11">
        <v>46149</v>
      </c>
      <c r="Z285" s="11">
        <v>46150</v>
      </c>
      <c r="AA285" s="3">
        <v>278</v>
      </c>
      <c r="AB285" s="10">
        <v>60</v>
      </c>
      <c r="AC285" s="3">
        <v>0</v>
      </c>
      <c r="AD285" s="11">
        <v>46157</v>
      </c>
      <c r="AE285" s="19"/>
      <c r="AF285" s="3">
        <v>278</v>
      </c>
      <c r="AG285" s="7" t="s">
        <v>127</v>
      </c>
      <c r="AH285" s="3" t="s">
        <v>119</v>
      </c>
      <c r="AI285" s="4">
        <v>46204</v>
      </c>
      <c r="AJ285" s="8" t="s">
        <v>822</v>
      </c>
    </row>
    <row r="286" spans="1:36" x14ac:dyDescent="0.25">
      <c r="A286" s="3">
        <v>2026</v>
      </c>
      <c r="B286" s="4">
        <v>46113</v>
      </c>
      <c r="C286" s="4">
        <v>46203</v>
      </c>
      <c r="D286" s="3" t="s">
        <v>91</v>
      </c>
      <c r="E286" s="3" t="s">
        <v>117</v>
      </c>
      <c r="F286" s="3" t="s">
        <v>198</v>
      </c>
      <c r="G286" s="3" t="s">
        <v>199</v>
      </c>
      <c r="H286" s="3" t="s">
        <v>425</v>
      </c>
      <c r="I286" s="3" t="s">
        <v>579</v>
      </c>
      <c r="J286" s="3" t="s">
        <v>580</v>
      </c>
      <c r="K286" s="3" t="s">
        <v>438</v>
      </c>
      <c r="L286" t="s">
        <v>102</v>
      </c>
      <c r="M286" s="3" t="s">
        <v>104</v>
      </c>
      <c r="N286" s="3" t="s">
        <v>645</v>
      </c>
      <c r="O286" s="3" t="s">
        <v>106</v>
      </c>
      <c r="P286" s="3">
        <v>0</v>
      </c>
      <c r="Q286" s="10">
        <v>1019.88</v>
      </c>
      <c r="R286" s="10" t="s">
        <v>124</v>
      </c>
      <c r="S286" s="3" t="s">
        <v>125</v>
      </c>
      <c r="T286" s="3" t="s">
        <v>125</v>
      </c>
      <c r="U286" s="3" t="s">
        <v>124</v>
      </c>
      <c r="V286" s="3" t="s">
        <v>125</v>
      </c>
      <c r="W286" s="3" t="s">
        <v>133</v>
      </c>
      <c r="X286" s="3" t="s">
        <v>645</v>
      </c>
      <c r="Y286" s="11">
        <v>46143</v>
      </c>
      <c r="Z286" s="11">
        <v>46152</v>
      </c>
      <c r="AA286" s="3">
        <v>279</v>
      </c>
      <c r="AB286" s="10">
        <v>1019.88</v>
      </c>
      <c r="AC286" s="3">
        <v>0</v>
      </c>
      <c r="AD286" s="11">
        <v>46157</v>
      </c>
      <c r="AE286" s="17" t="str">
        <f>HYPERLINK("https://ieeg-my.sharepoint.com/:b:/g/personal/transparencia_ieeg_org_mx/IQDqo0Q0TMS-QqJNHIoIeQfeAcG-9tcLzrdDw9XZKvEiJsg?e=aY8zQH")</f>
        <v>https://ieeg-my.sharepoint.com/:b:/g/personal/transparencia_ieeg_org_mx/IQDqo0Q0TMS-QqJNHIoIeQfeAcG-9tcLzrdDw9XZKvEiJsg?e=aY8zQH</v>
      </c>
      <c r="AF286" s="3">
        <v>279</v>
      </c>
      <c r="AG286" s="7" t="s">
        <v>127</v>
      </c>
      <c r="AH286" s="3" t="s">
        <v>119</v>
      </c>
      <c r="AI286" s="4">
        <v>46204</v>
      </c>
      <c r="AJ286" s="8" t="s">
        <v>806</v>
      </c>
    </row>
    <row r="287" spans="1:36" x14ac:dyDescent="0.25">
      <c r="A287" s="3">
        <v>2026</v>
      </c>
      <c r="B287" s="4">
        <v>46113</v>
      </c>
      <c r="C287" s="4">
        <v>46203</v>
      </c>
      <c r="D287" s="3" t="s">
        <v>91</v>
      </c>
      <c r="E287" s="3" t="s">
        <v>117</v>
      </c>
      <c r="F287" s="3" t="s">
        <v>118</v>
      </c>
      <c r="G287" s="3" t="s">
        <v>118</v>
      </c>
      <c r="H287" s="3" t="s">
        <v>119</v>
      </c>
      <c r="I287" s="3" t="s">
        <v>120</v>
      </c>
      <c r="J287" s="3" t="s">
        <v>121</v>
      </c>
      <c r="K287" s="3" t="s">
        <v>122</v>
      </c>
      <c r="L287" s="3" t="s">
        <v>101</v>
      </c>
      <c r="M287" s="3" t="s">
        <v>104</v>
      </c>
      <c r="N287" s="3" t="s">
        <v>660</v>
      </c>
      <c r="O287" s="3" t="s">
        <v>106</v>
      </c>
      <c r="P287" s="3">
        <v>0</v>
      </c>
      <c r="Q287" s="10">
        <v>862.5</v>
      </c>
      <c r="R287" s="10" t="s">
        <v>124</v>
      </c>
      <c r="S287" s="3" t="s">
        <v>125</v>
      </c>
      <c r="T287" s="3" t="s">
        <v>125</v>
      </c>
      <c r="U287" s="3" t="s">
        <v>124</v>
      </c>
      <c r="V287" s="3" t="s">
        <v>453</v>
      </c>
      <c r="W287" s="3" t="s">
        <v>661</v>
      </c>
      <c r="X287" s="3" t="s">
        <v>660</v>
      </c>
      <c r="Y287" s="11">
        <v>46107</v>
      </c>
      <c r="Z287" s="11">
        <v>46107</v>
      </c>
      <c r="AA287" s="3">
        <v>280</v>
      </c>
      <c r="AB287" s="10">
        <v>862.5</v>
      </c>
      <c r="AC287" s="3">
        <v>0</v>
      </c>
      <c r="AD287" s="11">
        <v>46163</v>
      </c>
      <c r="AE287" s="17" t="str">
        <f>HYPERLINK("https://ieeg-my.sharepoint.com/:b:/g/personal/transparencia_ieeg_org_mx/IQBElkX3vNfAQLeXl7YPaJ4zASY6GSbrDeXx933MmDCMBsk?e=GSsdNq")</f>
        <v>https://ieeg-my.sharepoint.com/:b:/g/personal/transparencia_ieeg_org_mx/IQBElkX3vNfAQLeXl7YPaJ4zASY6GSbrDeXx933MmDCMBsk?e=GSsdNq</v>
      </c>
      <c r="AF287" s="3">
        <v>280</v>
      </c>
      <c r="AG287" s="7" t="s">
        <v>127</v>
      </c>
      <c r="AH287" s="3" t="s">
        <v>119</v>
      </c>
      <c r="AI287" s="4">
        <v>46204</v>
      </c>
      <c r="AJ287" s="8" t="s">
        <v>806</v>
      </c>
    </row>
    <row r="288" spans="1:36" x14ac:dyDescent="0.25">
      <c r="A288" s="3">
        <v>2026</v>
      </c>
      <c r="B288" s="4">
        <v>46113</v>
      </c>
      <c r="C288" s="4">
        <v>46203</v>
      </c>
      <c r="D288" s="3" t="s">
        <v>91</v>
      </c>
      <c r="E288" s="3" t="s">
        <v>117</v>
      </c>
      <c r="F288" s="3" t="s">
        <v>662</v>
      </c>
      <c r="G288" s="3" t="s">
        <v>257</v>
      </c>
      <c r="H288" s="3" t="s">
        <v>274</v>
      </c>
      <c r="I288" s="3" t="s">
        <v>663</v>
      </c>
      <c r="J288" s="3" t="s">
        <v>664</v>
      </c>
      <c r="K288" s="3" t="s">
        <v>665</v>
      </c>
      <c r="L288" s="3" t="s">
        <v>101</v>
      </c>
      <c r="M288" s="3" t="s">
        <v>104</v>
      </c>
      <c r="N288" s="3" t="s">
        <v>666</v>
      </c>
      <c r="O288" s="3" t="s">
        <v>106</v>
      </c>
      <c r="P288" s="3">
        <v>0</v>
      </c>
      <c r="Q288" s="10">
        <v>181</v>
      </c>
      <c r="R288" s="10" t="s">
        <v>124</v>
      </c>
      <c r="S288" s="3" t="s">
        <v>125</v>
      </c>
      <c r="T288" s="3" t="s">
        <v>125</v>
      </c>
      <c r="U288" s="3" t="s">
        <v>124</v>
      </c>
      <c r="V288" s="3" t="s">
        <v>125</v>
      </c>
      <c r="W288" s="3" t="s">
        <v>479</v>
      </c>
      <c r="X288" s="3" t="s">
        <v>666</v>
      </c>
      <c r="Y288" s="11">
        <v>46164</v>
      </c>
      <c r="Z288" s="11">
        <v>46164</v>
      </c>
      <c r="AA288" s="3">
        <v>281</v>
      </c>
      <c r="AB288" s="10">
        <v>181</v>
      </c>
      <c r="AC288" s="3">
        <v>0</v>
      </c>
      <c r="AD288" s="11">
        <v>46169</v>
      </c>
      <c r="AE288" s="17" t="str">
        <f>HYPERLINK("https://ieeg-my.sharepoint.com/:b:/g/personal/transparencia_ieeg_org_mx/IQDsCffG2uclT5Hpddkijn-dAdjvA_RUPv36PKe1C9AaTqM?e=c3mgOQ")</f>
        <v>https://ieeg-my.sharepoint.com/:b:/g/personal/transparencia_ieeg_org_mx/IQDsCffG2uclT5Hpddkijn-dAdjvA_RUPv36PKe1C9AaTqM?e=c3mgOQ</v>
      </c>
      <c r="AF288" s="3">
        <v>281</v>
      </c>
      <c r="AG288" s="7" t="s">
        <v>127</v>
      </c>
      <c r="AH288" s="3" t="s">
        <v>119</v>
      </c>
      <c r="AI288" s="4">
        <v>46204</v>
      </c>
      <c r="AJ288" s="8" t="s">
        <v>344</v>
      </c>
    </row>
    <row r="289" spans="1:36" x14ac:dyDescent="0.25">
      <c r="A289" s="3">
        <v>2026</v>
      </c>
      <c r="B289" s="4">
        <v>46113</v>
      </c>
      <c r="C289" s="4">
        <v>46203</v>
      </c>
      <c r="D289" s="3" t="s">
        <v>91</v>
      </c>
      <c r="E289" s="3" t="s">
        <v>117</v>
      </c>
      <c r="F289" s="3" t="s">
        <v>198</v>
      </c>
      <c r="G289" s="3" t="s">
        <v>199</v>
      </c>
      <c r="H289" s="3" t="s">
        <v>425</v>
      </c>
      <c r="I289" s="3" t="s">
        <v>649</v>
      </c>
      <c r="J289" s="3" t="s">
        <v>650</v>
      </c>
      <c r="K289" s="3" t="s">
        <v>438</v>
      </c>
      <c r="L289" s="3" t="s">
        <v>101</v>
      </c>
      <c r="M289" s="3" t="s">
        <v>104</v>
      </c>
      <c r="N289" s="3" t="s">
        <v>667</v>
      </c>
      <c r="O289" s="3" t="s">
        <v>106</v>
      </c>
      <c r="P289" s="3">
        <v>0</v>
      </c>
      <c r="Q289" s="10">
        <v>410</v>
      </c>
      <c r="R289" s="10" t="s">
        <v>124</v>
      </c>
      <c r="S289" s="3" t="s">
        <v>125</v>
      </c>
      <c r="T289" s="3" t="s">
        <v>125</v>
      </c>
      <c r="U289" s="3" t="s">
        <v>124</v>
      </c>
      <c r="V289" s="3" t="s">
        <v>125</v>
      </c>
      <c r="W289" s="3" t="s">
        <v>406</v>
      </c>
      <c r="X289" s="3" t="s">
        <v>667</v>
      </c>
      <c r="Y289" s="11">
        <v>46162</v>
      </c>
      <c r="Z289" s="11">
        <v>46163</v>
      </c>
      <c r="AA289" s="3">
        <v>282</v>
      </c>
      <c r="AB289" s="10">
        <v>410</v>
      </c>
      <c r="AC289" s="3">
        <v>0</v>
      </c>
      <c r="AD289" s="11">
        <v>46171</v>
      </c>
      <c r="AE289" s="17" t="str">
        <f>HYPERLINK("https://ieeg-my.sharepoint.com/:b:/g/personal/transparencia_ieeg_org_mx/IQC9Mo_NsxSbRrapdh_wDBLOATwcfn2TuR0MwCJ5-RQ1KW0?e=J8xCaF")</f>
        <v>https://ieeg-my.sharepoint.com/:b:/g/personal/transparencia_ieeg_org_mx/IQC9Mo_NsxSbRrapdh_wDBLOATwcfn2TuR0MwCJ5-RQ1KW0?e=J8xCaF</v>
      </c>
      <c r="AF289" s="3">
        <v>282</v>
      </c>
      <c r="AG289" s="7" t="s">
        <v>127</v>
      </c>
      <c r="AH289" s="3" t="s">
        <v>119</v>
      </c>
      <c r="AI289" s="4">
        <v>46204</v>
      </c>
      <c r="AJ289" s="8" t="s">
        <v>806</v>
      </c>
    </row>
    <row r="290" spans="1:36" x14ac:dyDescent="0.25">
      <c r="A290" s="3">
        <v>2026</v>
      </c>
      <c r="B290" s="4">
        <v>46113</v>
      </c>
      <c r="C290" s="4">
        <v>46203</v>
      </c>
      <c r="D290" s="3" t="s">
        <v>91</v>
      </c>
      <c r="E290" s="3" t="s">
        <v>117</v>
      </c>
      <c r="F290" s="3" t="s">
        <v>198</v>
      </c>
      <c r="G290" s="3" t="s">
        <v>199</v>
      </c>
      <c r="H290" s="3" t="s">
        <v>425</v>
      </c>
      <c r="I290" s="3" t="s">
        <v>651</v>
      </c>
      <c r="J290" s="3" t="s">
        <v>652</v>
      </c>
      <c r="K290" s="3" t="s">
        <v>653</v>
      </c>
      <c r="L290" s="3" t="s">
        <v>101</v>
      </c>
      <c r="M290" s="3" t="s">
        <v>104</v>
      </c>
      <c r="N290" s="3" t="s">
        <v>667</v>
      </c>
      <c r="O290" s="3" t="s">
        <v>106</v>
      </c>
      <c r="P290" s="3">
        <v>0</v>
      </c>
      <c r="Q290" s="10">
        <v>147</v>
      </c>
      <c r="R290" s="10" t="s">
        <v>124</v>
      </c>
      <c r="S290" s="3" t="s">
        <v>125</v>
      </c>
      <c r="T290" s="3" t="s">
        <v>125</v>
      </c>
      <c r="U290" s="3" t="s">
        <v>124</v>
      </c>
      <c r="V290" s="3" t="s">
        <v>125</v>
      </c>
      <c r="W290" s="3" t="s">
        <v>133</v>
      </c>
      <c r="X290" s="3" t="s">
        <v>667</v>
      </c>
      <c r="Y290" s="11">
        <v>46161</v>
      </c>
      <c r="Z290" s="11">
        <v>46163</v>
      </c>
      <c r="AA290" s="3">
        <v>283</v>
      </c>
      <c r="AB290" s="10">
        <v>147</v>
      </c>
      <c r="AC290" s="3">
        <v>0</v>
      </c>
      <c r="AD290" s="11">
        <v>46171</v>
      </c>
      <c r="AE290" s="17" t="str">
        <f>HYPERLINK("https://ieeg-my.sharepoint.com/:b:/g/personal/transparencia_ieeg_org_mx/IQA_KsoVokdCSpRU9xbAhaAhARxpz8A7es_8uigHheAH5-U?e=uEVhP0")</f>
        <v>https://ieeg-my.sharepoint.com/:b:/g/personal/transparencia_ieeg_org_mx/IQA_KsoVokdCSpRU9xbAhaAhARxpz8A7es_8uigHheAH5-U?e=uEVhP0</v>
      </c>
      <c r="AF290" s="3">
        <v>283</v>
      </c>
      <c r="AG290" s="7" t="s">
        <v>127</v>
      </c>
      <c r="AH290" s="3" t="s">
        <v>119</v>
      </c>
      <c r="AI290" s="4">
        <v>46204</v>
      </c>
      <c r="AJ290" s="8" t="s">
        <v>806</v>
      </c>
    </row>
    <row r="291" spans="1:36" x14ac:dyDescent="0.25">
      <c r="A291" s="3">
        <v>2026</v>
      </c>
      <c r="B291" s="4">
        <v>46113</v>
      </c>
      <c r="C291" s="4">
        <v>46203</v>
      </c>
      <c r="D291" s="3" t="s">
        <v>91</v>
      </c>
      <c r="E291" s="3" t="s">
        <v>117</v>
      </c>
      <c r="F291" s="3" t="s">
        <v>198</v>
      </c>
      <c r="G291" s="3" t="s">
        <v>199</v>
      </c>
      <c r="H291" s="3" t="s">
        <v>425</v>
      </c>
      <c r="I291" s="3" t="s">
        <v>573</v>
      </c>
      <c r="J291" s="3" t="s">
        <v>122</v>
      </c>
      <c r="K291" s="3" t="s">
        <v>574</v>
      </c>
      <c r="L291" t="s">
        <v>102</v>
      </c>
      <c r="M291" s="3" t="s">
        <v>104</v>
      </c>
      <c r="N291" s="3" t="s">
        <v>667</v>
      </c>
      <c r="O291" s="3" t="s">
        <v>106</v>
      </c>
      <c r="P291" s="3">
        <v>0</v>
      </c>
      <c r="Q291" s="10">
        <v>198</v>
      </c>
      <c r="R291" s="10" t="s">
        <v>124</v>
      </c>
      <c r="S291" s="3" t="s">
        <v>125</v>
      </c>
      <c r="T291" s="3" t="s">
        <v>125</v>
      </c>
      <c r="U291" s="3" t="s">
        <v>124</v>
      </c>
      <c r="V291" s="3" t="s">
        <v>125</v>
      </c>
      <c r="W291" s="3" t="s">
        <v>133</v>
      </c>
      <c r="X291" s="3" t="s">
        <v>667</v>
      </c>
      <c r="Y291" s="11">
        <v>46164</v>
      </c>
      <c r="Z291" s="11">
        <v>46164</v>
      </c>
      <c r="AA291" s="3">
        <v>284</v>
      </c>
      <c r="AB291" s="10">
        <v>198</v>
      </c>
      <c r="AC291" s="3">
        <v>0</v>
      </c>
      <c r="AD291" s="11">
        <v>46171</v>
      </c>
      <c r="AE291" s="17" t="str">
        <f>HYPERLINK("https://ieeg-my.sharepoint.com/:b:/g/personal/transparencia_ieeg_org_mx/IQAjep5H8KDuRqarByNqHqcfARwT8NmtGUq1KFo-99qj_Uo?e=wcgema")</f>
        <v>https://ieeg-my.sharepoint.com/:b:/g/personal/transparencia_ieeg_org_mx/IQAjep5H8KDuRqarByNqHqcfARwT8NmtGUq1KFo-99qj_Uo?e=wcgema</v>
      </c>
      <c r="AF291" s="3">
        <v>284</v>
      </c>
      <c r="AG291" s="7" t="s">
        <v>127</v>
      </c>
      <c r="AH291" s="3" t="s">
        <v>119</v>
      </c>
      <c r="AI291" s="4">
        <v>46204</v>
      </c>
      <c r="AJ291" s="8" t="s">
        <v>806</v>
      </c>
    </row>
    <row r="292" spans="1:36" x14ac:dyDescent="0.25">
      <c r="A292" s="3">
        <v>2026</v>
      </c>
      <c r="B292" s="4">
        <v>46113</v>
      </c>
      <c r="C292" s="4">
        <v>46203</v>
      </c>
      <c r="D292" s="3" t="s">
        <v>91</v>
      </c>
      <c r="E292" s="3" t="s">
        <v>117</v>
      </c>
      <c r="F292" s="3" t="s">
        <v>575</v>
      </c>
      <c r="G292" s="3" t="s">
        <v>576</v>
      </c>
      <c r="H292" s="3" t="s">
        <v>425</v>
      </c>
      <c r="I292" s="3" t="s">
        <v>577</v>
      </c>
      <c r="J292" s="3" t="s">
        <v>276</v>
      </c>
      <c r="K292" s="3" t="s">
        <v>145</v>
      </c>
      <c r="L292" t="s">
        <v>102</v>
      </c>
      <c r="M292" s="3" t="s">
        <v>104</v>
      </c>
      <c r="N292" s="3" t="s">
        <v>667</v>
      </c>
      <c r="O292" s="3" t="s">
        <v>106</v>
      </c>
      <c r="P292" s="3">
        <v>0</v>
      </c>
      <c r="Q292" s="10">
        <v>209.96</v>
      </c>
      <c r="R292" s="10" t="s">
        <v>124</v>
      </c>
      <c r="S292" s="3" t="s">
        <v>125</v>
      </c>
      <c r="T292" s="3" t="s">
        <v>125</v>
      </c>
      <c r="U292" s="3" t="s">
        <v>124</v>
      </c>
      <c r="V292" s="3" t="s">
        <v>125</v>
      </c>
      <c r="W292" s="3" t="s">
        <v>133</v>
      </c>
      <c r="X292" s="3" t="s">
        <v>667</v>
      </c>
      <c r="Y292" s="11">
        <v>46162</v>
      </c>
      <c r="Z292" s="11">
        <v>46162</v>
      </c>
      <c r="AA292" s="3">
        <v>285</v>
      </c>
      <c r="AB292" s="10">
        <v>209.96</v>
      </c>
      <c r="AC292" s="3">
        <v>0</v>
      </c>
      <c r="AD292" s="11">
        <v>46171</v>
      </c>
      <c r="AE292" s="17" t="str">
        <f>HYPERLINK("https://ieeg-my.sharepoint.com/:b:/g/personal/transparencia_ieeg_org_mx/IQAjep5H8KDuRqarByNqHqcfARwT8NmtGUq1KFo-99qj_Uo?e=wcgema")</f>
        <v>https://ieeg-my.sharepoint.com/:b:/g/personal/transparencia_ieeg_org_mx/IQAjep5H8KDuRqarByNqHqcfARwT8NmtGUq1KFo-99qj_Uo?e=wcgema</v>
      </c>
      <c r="AF292" s="3">
        <v>285</v>
      </c>
      <c r="AG292" s="7" t="s">
        <v>127</v>
      </c>
      <c r="AH292" s="3" t="s">
        <v>119</v>
      </c>
      <c r="AI292" s="4">
        <v>46204</v>
      </c>
      <c r="AJ292" s="8" t="s">
        <v>806</v>
      </c>
    </row>
    <row r="293" spans="1:36" x14ac:dyDescent="0.25">
      <c r="A293" s="3">
        <v>2026</v>
      </c>
      <c r="B293" s="4">
        <v>46113</v>
      </c>
      <c r="C293" s="4">
        <v>46203</v>
      </c>
      <c r="D293" s="3" t="s">
        <v>91</v>
      </c>
      <c r="E293" s="3" t="s">
        <v>209</v>
      </c>
      <c r="F293" s="3" t="s">
        <v>668</v>
      </c>
      <c r="G293" s="3" t="s">
        <v>278</v>
      </c>
      <c r="H293" s="3" t="s">
        <v>425</v>
      </c>
      <c r="I293" s="3" t="s">
        <v>669</v>
      </c>
      <c r="J293" s="3" t="s">
        <v>411</v>
      </c>
      <c r="K293" s="3" t="s">
        <v>670</v>
      </c>
      <c r="L293" s="3" t="s">
        <v>101</v>
      </c>
      <c r="M293" s="3" t="s">
        <v>104</v>
      </c>
      <c r="N293" s="3" t="s">
        <v>667</v>
      </c>
      <c r="O293" s="3" t="s">
        <v>106</v>
      </c>
      <c r="P293" s="3">
        <v>0</v>
      </c>
      <c r="Q293" s="10">
        <v>209.96</v>
      </c>
      <c r="R293" s="10" t="s">
        <v>124</v>
      </c>
      <c r="S293" s="3" t="s">
        <v>125</v>
      </c>
      <c r="T293" s="3" t="s">
        <v>125</v>
      </c>
      <c r="U293" s="3" t="s">
        <v>124</v>
      </c>
      <c r="V293" s="3" t="s">
        <v>125</v>
      </c>
      <c r="W293" s="3" t="s">
        <v>133</v>
      </c>
      <c r="X293" s="3" t="s">
        <v>667</v>
      </c>
      <c r="Y293" s="11">
        <v>46164</v>
      </c>
      <c r="Z293" s="11">
        <v>46164</v>
      </c>
      <c r="AA293" s="3">
        <v>286</v>
      </c>
      <c r="AB293" s="10">
        <v>209.96</v>
      </c>
      <c r="AC293" s="3">
        <v>0</v>
      </c>
      <c r="AD293" s="11">
        <v>46171</v>
      </c>
      <c r="AE293" s="17" t="str">
        <f>HYPERLINK("https://ieeg-my.sharepoint.com/:b:/g/personal/transparencia_ieeg_org_mx/IQDQ9LVbt07yRJqgtMYNRywnAS24RPvtSMEMF95RjM-epao?e=Evu9oQ")</f>
        <v>https://ieeg-my.sharepoint.com/:b:/g/personal/transparencia_ieeg_org_mx/IQDQ9LVbt07yRJqgtMYNRywnAS24RPvtSMEMF95RjM-epao?e=Evu9oQ</v>
      </c>
      <c r="AF293" s="3">
        <v>286</v>
      </c>
      <c r="AG293" s="7" t="s">
        <v>127</v>
      </c>
      <c r="AH293" s="3" t="s">
        <v>119</v>
      </c>
      <c r="AI293" s="4">
        <v>46204</v>
      </c>
      <c r="AJ293" s="8" t="s">
        <v>806</v>
      </c>
    </row>
    <row r="294" spans="1:36" x14ac:dyDescent="0.25">
      <c r="A294" s="3">
        <v>2026</v>
      </c>
      <c r="B294" s="4">
        <v>46113</v>
      </c>
      <c r="C294" s="4">
        <v>46203</v>
      </c>
      <c r="D294" s="3" t="s">
        <v>91</v>
      </c>
      <c r="E294" s="3" t="s">
        <v>209</v>
      </c>
      <c r="F294" s="3" t="s">
        <v>264</v>
      </c>
      <c r="G294" s="3" t="s">
        <v>232</v>
      </c>
      <c r="H294" s="3" t="s">
        <v>288</v>
      </c>
      <c r="I294" s="3" t="s">
        <v>289</v>
      </c>
      <c r="J294" s="3" t="s">
        <v>214</v>
      </c>
      <c r="K294" s="3" t="s">
        <v>192</v>
      </c>
      <c r="L294" s="3" t="s">
        <v>101</v>
      </c>
      <c r="M294" s="3" t="s">
        <v>104</v>
      </c>
      <c r="N294" s="3" t="s">
        <v>671</v>
      </c>
      <c r="O294" s="3" t="s">
        <v>106</v>
      </c>
      <c r="P294" s="3">
        <v>0</v>
      </c>
      <c r="Q294" s="10">
        <v>573</v>
      </c>
      <c r="R294" s="10" t="s">
        <v>124</v>
      </c>
      <c r="S294" s="3" t="s">
        <v>125</v>
      </c>
      <c r="T294" s="3" t="s">
        <v>125</v>
      </c>
      <c r="U294" s="3" t="s">
        <v>124</v>
      </c>
      <c r="V294" s="3" t="s">
        <v>125</v>
      </c>
      <c r="W294" s="3" t="s">
        <v>125</v>
      </c>
      <c r="X294" s="3" t="s">
        <v>671</v>
      </c>
      <c r="Y294" s="11">
        <v>46156</v>
      </c>
      <c r="Z294" s="11">
        <v>46168</v>
      </c>
      <c r="AA294" s="3">
        <v>287</v>
      </c>
      <c r="AB294" s="10">
        <v>573</v>
      </c>
      <c r="AC294" s="3">
        <v>0</v>
      </c>
      <c r="AD294" s="11">
        <v>46170</v>
      </c>
      <c r="AE294" s="19"/>
      <c r="AF294" s="3">
        <v>287</v>
      </c>
      <c r="AG294" s="7" t="s">
        <v>127</v>
      </c>
      <c r="AH294" s="3" t="s">
        <v>119</v>
      </c>
      <c r="AI294" s="4">
        <v>46204</v>
      </c>
      <c r="AJ294" s="8" t="s">
        <v>806</v>
      </c>
    </row>
    <row r="295" spans="1:36" x14ac:dyDescent="0.25">
      <c r="A295" s="3">
        <v>2026</v>
      </c>
      <c r="B295" s="4">
        <v>46113</v>
      </c>
      <c r="C295" s="4">
        <v>46203</v>
      </c>
      <c r="D295" s="3" t="s">
        <v>91</v>
      </c>
      <c r="E295" s="3" t="s">
        <v>209</v>
      </c>
      <c r="F295" s="3" t="s">
        <v>239</v>
      </c>
      <c r="G295" s="3" t="s">
        <v>136</v>
      </c>
      <c r="H295" s="3" t="s">
        <v>485</v>
      </c>
      <c r="I295" s="3" t="s">
        <v>486</v>
      </c>
      <c r="J295" s="3" t="s">
        <v>122</v>
      </c>
      <c r="K295" s="3" t="s">
        <v>443</v>
      </c>
      <c r="L295" t="s">
        <v>102</v>
      </c>
      <c r="M295" s="3" t="s">
        <v>104</v>
      </c>
      <c r="N295" s="3" t="s">
        <v>672</v>
      </c>
      <c r="O295" s="3" t="s">
        <v>106</v>
      </c>
      <c r="P295" s="3">
        <v>0</v>
      </c>
      <c r="Q295" s="10">
        <v>54</v>
      </c>
      <c r="R295" s="10" t="s">
        <v>124</v>
      </c>
      <c r="S295" s="3" t="s">
        <v>125</v>
      </c>
      <c r="T295" s="3" t="s">
        <v>171</v>
      </c>
      <c r="U295" s="3" t="s">
        <v>124</v>
      </c>
      <c r="V295" s="3" t="s">
        <v>125</v>
      </c>
      <c r="W295" s="3" t="s">
        <v>125</v>
      </c>
      <c r="X295" s="3" t="s">
        <v>672</v>
      </c>
      <c r="Y295" s="11">
        <v>46163</v>
      </c>
      <c r="Z295" s="11">
        <v>46167</v>
      </c>
      <c r="AA295" s="3">
        <v>288</v>
      </c>
      <c r="AB295" s="10">
        <v>54</v>
      </c>
      <c r="AC295" s="3">
        <v>0</v>
      </c>
      <c r="AD295" s="11">
        <v>46170</v>
      </c>
      <c r="AE295" s="19"/>
      <c r="AF295" s="3">
        <v>288</v>
      </c>
      <c r="AG295" s="7" t="s">
        <v>127</v>
      </c>
      <c r="AH295" s="3" t="s">
        <v>119</v>
      </c>
      <c r="AI295" s="4">
        <v>46204</v>
      </c>
      <c r="AJ295" s="8" t="s">
        <v>806</v>
      </c>
    </row>
    <row r="296" spans="1:36" x14ac:dyDescent="0.25">
      <c r="A296" s="3">
        <v>2026</v>
      </c>
      <c r="B296" s="4">
        <v>46113</v>
      </c>
      <c r="C296" s="4">
        <v>46203</v>
      </c>
      <c r="D296" s="3" t="s">
        <v>91</v>
      </c>
      <c r="E296" s="3" t="s">
        <v>209</v>
      </c>
      <c r="F296" s="3" t="s">
        <v>239</v>
      </c>
      <c r="G296" s="3" t="s">
        <v>136</v>
      </c>
      <c r="H296" s="3" t="s">
        <v>433</v>
      </c>
      <c r="I296" s="3" t="s">
        <v>434</v>
      </c>
      <c r="J296" s="3" t="s">
        <v>411</v>
      </c>
      <c r="K296" s="3" t="s">
        <v>133</v>
      </c>
      <c r="L296" t="s">
        <v>102</v>
      </c>
      <c r="M296" s="3" t="s">
        <v>104</v>
      </c>
      <c r="N296" s="3" t="s">
        <v>673</v>
      </c>
      <c r="O296" s="3" t="s">
        <v>106</v>
      </c>
      <c r="P296" s="3">
        <v>0</v>
      </c>
      <c r="Q296" s="10">
        <v>292</v>
      </c>
      <c r="R296" s="10" t="s">
        <v>124</v>
      </c>
      <c r="S296" s="3" t="s">
        <v>125</v>
      </c>
      <c r="T296" s="3" t="s">
        <v>341</v>
      </c>
      <c r="U296" s="3" t="s">
        <v>124</v>
      </c>
      <c r="V296" s="3" t="s">
        <v>125</v>
      </c>
      <c r="W296" s="3" t="s">
        <v>674</v>
      </c>
      <c r="X296" s="3" t="s">
        <v>673</v>
      </c>
      <c r="Y296" s="11">
        <v>46159</v>
      </c>
      <c r="Z296" s="11">
        <v>46165</v>
      </c>
      <c r="AA296" s="3">
        <v>289</v>
      </c>
      <c r="AB296" s="10">
        <v>292</v>
      </c>
      <c r="AC296" s="3">
        <v>0</v>
      </c>
      <c r="AD296" s="11">
        <v>46170</v>
      </c>
      <c r="AE296" s="19"/>
      <c r="AF296" s="3">
        <v>289</v>
      </c>
      <c r="AG296" s="7" t="s">
        <v>127</v>
      </c>
      <c r="AH296" s="3" t="s">
        <v>119</v>
      </c>
      <c r="AI296" s="4">
        <v>46204</v>
      </c>
      <c r="AJ296" s="8" t="s">
        <v>806</v>
      </c>
    </row>
    <row r="297" spans="1:36" x14ac:dyDescent="0.25">
      <c r="A297" s="3">
        <v>2026</v>
      </c>
      <c r="B297" s="4">
        <v>46113</v>
      </c>
      <c r="C297" s="4">
        <v>46203</v>
      </c>
      <c r="D297" s="3" t="s">
        <v>91</v>
      </c>
      <c r="E297" s="3" t="s">
        <v>209</v>
      </c>
      <c r="F297" s="3" t="s">
        <v>231</v>
      </c>
      <c r="G297" s="3" t="s">
        <v>232</v>
      </c>
      <c r="H297" s="3" t="s">
        <v>233</v>
      </c>
      <c r="I297" s="3" t="s">
        <v>234</v>
      </c>
      <c r="J297" s="3" t="s">
        <v>235</v>
      </c>
      <c r="K297" s="3" t="s">
        <v>236</v>
      </c>
      <c r="L297" s="3" t="s">
        <v>101</v>
      </c>
      <c r="M297" s="3" t="s">
        <v>104</v>
      </c>
      <c r="N297" s="3" t="s">
        <v>675</v>
      </c>
      <c r="O297" s="3" t="s">
        <v>106</v>
      </c>
      <c r="P297" s="3">
        <v>0</v>
      </c>
      <c r="Q297" s="10">
        <v>359</v>
      </c>
      <c r="R297" s="10" t="s">
        <v>124</v>
      </c>
      <c r="S297" s="3" t="s">
        <v>125</v>
      </c>
      <c r="T297" s="3" t="s">
        <v>238</v>
      </c>
      <c r="U297" s="3" t="s">
        <v>124</v>
      </c>
      <c r="V297" s="3" t="s">
        <v>125</v>
      </c>
      <c r="W297" s="3" t="s">
        <v>676</v>
      </c>
      <c r="X297" s="3" t="s">
        <v>675</v>
      </c>
      <c r="Y297" s="11">
        <v>46140</v>
      </c>
      <c r="Z297" s="11">
        <v>46168</v>
      </c>
      <c r="AA297" s="3">
        <v>290</v>
      </c>
      <c r="AB297" s="10">
        <v>359</v>
      </c>
      <c r="AC297" s="3">
        <v>0</v>
      </c>
      <c r="AD297" s="11">
        <v>46169</v>
      </c>
      <c r="AE297" s="19"/>
      <c r="AF297" s="3">
        <v>290</v>
      </c>
      <c r="AG297" s="7" t="s">
        <v>127</v>
      </c>
      <c r="AH297" s="3" t="s">
        <v>119</v>
      </c>
      <c r="AI297" s="4">
        <v>46204</v>
      </c>
      <c r="AJ297" s="8" t="s">
        <v>806</v>
      </c>
    </row>
    <row r="298" spans="1:36" x14ac:dyDescent="0.25">
      <c r="A298" s="3">
        <v>2026</v>
      </c>
      <c r="B298" s="4">
        <v>46113</v>
      </c>
      <c r="C298" s="4">
        <v>46203</v>
      </c>
      <c r="D298" s="3" t="s">
        <v>91</v>
      </c>
      <c r="E298" s="3" t="s">
        <v>209</v>
      </c>
      <c r="F298" s="3" t="s">
        <v>231</v>
      </c>
      <c r="G298" s="3" t="s">
        <v>232</v>
      </c>
      <c r="H298" s="3" t="s">
        <v>233</v>
      </c>
      <c r="I298" s="3" t="s">
        <v>234</v>
      </c>
      <c r="J298" s="3" t="s">
        <v>235</v>
      </c>
      <c r="K298" s="3" t="s">
        <v>236</v>
      </c>
      <c r="L298" s="3" t="s">
        <v>101</v>
      </c>
      <c r="M298" s="3" t="s">
        <v>104</v>
      </c>
      <c r="N298" s="3" t="s">
        <v>677</v>
      </c>
      <c r="O298" s="3" t="s">
        <v>106</v>
      </c>
      <c r="P298" s="3">
        <v>0</v>
      </c>
      <c r="Q298" s="10">
        <v>181</v>
      </c>
      <c r="R298" s="10" t="s">
        <v>124</v>
      </c>
      <c r="S298" s="3" t="s">
        <v>125</v>
      </c>
      <c r="T298" s="3" t="s">
        <v>238</v>
      </c>
      <c r="U298" s="3" t="s">
        <v>124</v>
      </c>
      <c r="V298" s="3" t="s">
        <v>125</v>
      </c>
      <c r="W298" s="3" t="s">
        <v>125</v>
      </c>
      <c r="X298" s="3" t="s">
        <v>677</v>
      </c>
      <c r="Y298" s="11">
        <v>46140</v>
      </c>
      <c r="Z298" s="11">
        <v>46140</v>
      </c>
      <c r="AA298" s="3">
        <v>291</v>
      </c>
      <c r="AB298" s="10">
        <v>181</v>
      </c>
      <c r="AC298" s="3">
        <v>0</v>
      </c>
      <c r="AD298" s="11">
        <v>46169</v>
      </c>
      <c r="AE298" s="17" t="str">
        <f>HYPERLINK("https://ieeg-my.sharepoint.com/:b:/g/personal/transparencia_ieeg_org_mx/IQDNgAtiODCHTJpsyEgKN_UyAb7w-dd01OvkRjHd94M4zuE?e=nmXQI8")</f>
        <v>https://ieeg-my.sharepoint.com/:b:/g/personal/transparencia_ieeg_org_mx/IQDNgAtiODCHTJpsyEgKN_UyAb7w-dd01OvkRjHd94M4zuE?e=nmXQI8</v>
      </c>
      <c r="AF298" s="3">
        <v>291</v>
      </c>
      <c r="AG298" s="7" t="s">
        <v>127</v>
      </c>
      <c r="AH298" s="3" t="s">
        <v>119</v>
      </c>
      <c r="AI298" s="4">
        <v>46204</v>
      </c>
      <c r="AJ298" s="8" t="s">
        <v>806</v>
      </c>
    </row>
    <row r="299" spans="1:36" x14ac:dyDescent="0.25">
      <c r="A299" s="3">
        <v>2026</v>
      </c>
      <c r="B299" s="4">
        <v>46113</v>
      </c>
      <c r="C299" s="4">
        <v>46203</v>
      </c>
      <c r="D299" s="3" t="s">
        <v>91</v>
      </c>
      <c r="E299" s="3" t="s">
        <v>134</v>
      </c>
      <c r="F299" s="3" t="s">
        <v>223</v>
      </c>
      <c r="G299" s="3" t="s">
        <v>224</v>
      </c>
      <c r="H299" s="3" t="s">
        <v>219</v>
      </c>
      <c r="I299" s="3" t="s">
        <v>378</v>
      </c>
      <c r="J299" s="3" t="s">
        <v>379</v>
      </c>
      <c r="L299" s="3" t="s">
        <v>101</v>
      </c>
      <c r="M299" s="3" t="s">
        <v>104</v>
      </c>
      <c r="N299" s="3" t="s">
        <v>678</v>
      </c>
      <c r="O299" s="3" t="s">
        <v>106</v>
      </c>
      <c r="P299" s="3">
        <v>0</v>
      </c>
      <c r="Q299" s="10">
        <v>9989.06</v>
      </c>
      <c r="R299" s="10" t="s">
        <v>124</v>
      </c>
      <c r="S299" s="3" t="s">
        <v>125</v>
      </c>
      <c r="T299" s="3" t="s">
        <v>125</v>
      </c>
      <c r="U299" s="3" t="s">
        <v>124</v>
      </c>
      <c r="V299" s="3" t="s">
        <v>679</v>
      </c>
      <c r="W299" s="3" t="s">
        <v>680</v>
      </c>
      <c r="X299" s="3" t="s">
        <v>678</v>
      </c>
      <c r="Y299" s="11">
        <v>46168</v>
      </c>
      <c r="Z299" s="11">
        <v>46172</v>
      </c>
      <c r="AA299" s="3">
        <v>292</v>
      </c>
      <c r="AB299" s="10">
        <v>9989.06</v>
      </c>
      <c r="AC299" s="3">
        <v>0</v>
      </c>
      <c r="AD299" s="11">
        <v>46174</v>
      </c>
      <c r="AE299" s="17" t="str">
        <f>HYPERLINK("https://ieeg-my.sharepoint.com/:b:/g/personal/transparencia_ieeg_org_mx/IQC3-H7Cv0oWS5u1A-8c_1-wAZUR0bucMV4AQi4xvfp6OTs?e=cWEJdG")</f>
        <v>https://ieeg-my.sharepoint.com/:b:/g/personal/transparencia_ieeg_org_mx/IQC3-H7Cv0oWS5u1A-8c_1-wAZUR0bucMV4AQi4xvfp6OTs?e=cWEJdG</v>
      </c>
      <c r="AF299" s="3">
        <v>292</v>
      </c>
      <c r="AG299" s="7" t="s">
        <v>127</v>
      </c>
      <c r="AH299" s="3" t="s">
        <v>119</v>
      </c>
      <c r="AI299" s="4">
        <v>46204</v>
      </c>
      <c r="AJ299" s="8" t="s">
        <v>823</v>
      </c>
    </row>
    <row r="300" spans="1:36" x14ac:dyDescent="0.25">
      <c r="A300" s="3">
        <v>2026</v>
      </c>
      <c r="B300" s="4">
        <v>46113</v>
      </c>
      <c r="C300" s="4">
        <v>46203</v>
      </c>
      <c r="D300" s="3" t="s">
        <v>91</v>
      </c>
      <c r="E300" s="3" t="s">
        <v>134</v>
      </c>
      <c r="F300" s="3" t="s">
        <v>223</v>
      </c>
      <c r="G300" s="3" t="s">
        <v>224</v>
      </c>
      <c r="H300" s="3" t="s">
        <v>219</v>
      </c>
      <c r="I300" s="3" t="s">
        <v>437</v>
      </c>
      <c r="J300" s="3" t="s">
        <v>438</v>
      </c>
      <c r="K300" s="3" t="s">
        <v>192</v>
      </c>
      <c r="L300" s="3" t="s">
        <v>101</v>
      </c>
      <c r="M300" s="3" t="s">
        <v>104</v>
      </c>
      <c r="N300" s="3" t="s">
        <v>681</v>
      </c>
      <c r="O300" s="3" t="s">
        <v>106</v>
      </c>
      <c r="P300" s="3">
        <v>1</v>
      </c>
      <c r="Q300" s="10">
        <v>16889.89</v>
      </c>
      <c r="R300" s="10" t="s">
        <v>124</v>
      </c>
      <c r="S300" s="3" t="s">
        <v>125</v>
      </c>
      <c r="T300" s="3" t="s">
        <v>125</v>
      </c>
      <c r="U300" s="3" t="s">
        <v>124</v>
      </c>
      <c r="V300" s="3" t="s">
        <v>679</v>
      </c>
      <c r="W300" s="3" t="s">
        <v>680</v>
      </c>
      <c r="X300" s="3" t="s">
        <v>681</v>
      </c>
      <c r="Y300" s="11">
        <v>46168</v>
      </c>
      <c r="Z300" s="11">
        <v>46172</v>
      </c>
      <c r="AA300" s="3">
        <v>293</v>
      </c>
      <c r="AB300" s="10">
        <v>16889.89</v>
      </c>
      <c r="AC300" s="3">
        <v>0</v>
      </c>
      <c r="AD300" s="11">
        <v>46179</v>
      </c>
      <c r="AE300" s="17" t="str">
        <f>HYPERLINK("https://ieeg-my.sharepoint.com/:b:/g/personal/transparencia_ieeg_org_mx/IQCpiva_GWfdTIjzcy6QGeGzAUTnw8s7uLzboecM_NVXeDQ?e=FIxAUS")</f>
        <v>https://ieeg-my.sharepoint.com/:b:/g/personal/transparencia_ieeg_org_mx/IQCpiva_GWfdTIjzcy6QGeGzAUTnw8s7uLzboecM_NVXeDQ?e=FIxAUS</v>
      </c>
      <c r="AF300" s="3">
        <v>293</v>
      </c>
      <c r="AG300" s="7" t="s">
        <v>127</v>
      </c>
      <c r="AH300" s="3" t="s">
        <v>119</v>
      </c>
      <c r="AI300" s="4">
        <v>46204</v>
      </c>
      <c r="AJ300" s="8" t="s">
        <v>806</v>
      </c>
    </row>
    <row r="301" spans="1:36" x14ac:dyDescent="0.25">
      <c r="A301" s="3">
        <v>2026</v>
      </c>
      <c r="B301" s="4">
        <v>46113</v>
      </c>
      <c r="C301" s="4">
        <v>46203</v>
      </c>
      <c r="D301" s="3" t="s">
        <v>91</v>
      </c>
      <c r="E301" s="3" t="s">
        <v>209</v>
      </c>
      <c r="F301" s="3" t="s">
        <v>408</v>
      </c>
      <c r="G301" s="3" t="s">
        <v>257</v>
      </c>
      <c r="H301" s="3" t="s">
        <v>473</v>
      </c>
      <c r="I301" s="3" t="s">
        <v>474</v>
      </c>
      <c r="J301" s="3" t="s">
        <v>475</v>
      </c>
      <c r="K301" s="3" t="s">
        <v>476</v>
      </c>
      <c r="L301" s="3" t="s">
        <v>101</v>
      </c>
      <c r="M301" s="3" t="s">
        <v>104</v>
      </c>
      <c r="N301" s="3" t="s">
        <v>682</v>
      </c>
      <c r="O301" s="3" t="s">
        <v>106</v>
      </c>
      <c r="P301" s="3">
        <v>0</v>
      </c>
      <c r="Q301" s="10">
        <v>90</v>
      </c>
      <c r="R301" s="10" t="s">
        <v>124</v>
      </c>
      <c r="S301" s="3" t="s">
        <v>125</v>
      </c>
      <c r="T301" s="3" t="s">
        <v>478</v>
      </c>
      <c r="U301" s="3" t="s">
        <v>124</v>
      </c>
      <c r="V301" s="3" t="s">
        <v>125</v>
      </c>
      <c r="W301" s="3" t="s">
        <v>478</v>
      </c>
      <c r="X301" s="3" t="s">
        <v>682</v>
      </c>
      <c r="Y301" s="11">
        <v>46163</v>
      </c>
      <c r="Z301" s="11">
        <v>46171</v>
      </c>
      <c r="AA301" s="3">
        <v>294</v>
      </c>
      <c r="AB301" s="10">
        <v>90</v>
      </c>
      <c r="AC301" s="3">
        <v>0</v>
      </c>
      <c r="AD301" s="11">
        <v>46176</v>
      </c>
      <c r="AE301" s="20"/>
      <c r="AF301" s="3">
        <v>294</v>
      </c>
      <c r="AG301" s="7" t="s">
        <v>127</v>
      </c>
      <c r="AH301" s="3" t="s">
        <v>119</v>
      </c>
      <c r="AI301" s="4">
        <v>46204</v>
      </c>
      <c r="AJ301" s="8" t="s">
        <v>806</v>
      </c>
    </row>
    <row r="302" spans="1:36" x14ac:dyDescent="0.25">
      <c r="A302" s="3">
        <v>2026</v>
      </c>
      <c r="B302" s="4">
        <v>46113</v>
      </c>
      <c r="C302" s="4">
        <v>46203</v>
      </c>
      <c r="D302" s="3" t="s">
        <v>91</v>
      </c>
      <c r="E302" s="3" t="s">
        <v>209</v>
      </c>
      <c r="F302" s="3" t="s">
        <v>408</v>
      </c>
      <c r="G302" s="3" t="s">
        <v>257</v>
      </c>
      <c r="H302" s="3" t="s">
        <v>258</v>
      </c>
      <c r="I302" s="3" t="s">
        <v>259</v>
      </c>
      <c r="J302" s="3" t="s">
        <v>260</v>
      </c>
      <c r="K302" s="3" t="s">
        <v>261</v>
      </c>
      <c r="L302" s="3" t="s">
        <v>101</v>
      </c>
      <c r="M302" s="3" t="s">
        <v>104</v>
      </c>
      <c r="N302" s="3" t="s">
        <v>683</v>
      </c>
      <c r="O302" s="3" t="s">
        <v>106</v>
      </c>
      <c r="P302" s="3">
        <v>0</v>
      </c>
      <c r="Q302" s="6">
        <v>505</v>
      </c>
      <c r="R302" s="6" t="s">
        <v>124</v>
      </c>
      <c r="S302" s="3" t="s">
        <v>125</v>
      </c>
      <c r="T302" s="3" t="s">
        <v>125</v>
      </c>
      <c r="U302" s="3" t="s">
        <v>124</v>
      </c>
      <c r="V302" s="3" t="s">
        <v>125</v>
      </c>
      <c r="W302" s="3" t="s">
        <v>684</v>
      </c>
      <c r="X302" s="3" t="s">
        <v>683</v>
      </c>
      <c r="Y302" s="4">
        <v>46154</v>
      </c>
      <c r="Z302" s="4">
        <v>46170</v>
      </c>
      <c r="AA302" s="3">
        <v>295</v>
      </c>
      <c r="AB302" s="6">
        <v>505</v>
      </c>
      <c r="AC302" s="3">
        <v>0</v>
      </c>
      <c r="AD302" s="4">
        <v>46176</v>
      </c>
      <c r="AE302" s="19"/>
      <c r="AF302" s="3">
        <v>295</v>
      </c>
      <c r="AG302" s="7" t="s">
        <v>127</v>
      </c>
      <c r="AH302" s="3" t="s">
        <v>119</v>
      </c>
      <c r="AI302" s="4">
        <v>46204</v>
      </c>
      <c r="AJ302" s="8" t="s">
        <v>806</v>
      </c>
    </row>
    <row r="303" spans="1:36" x14ac:dyDescent="0.25">
      <c r="A303" s="3">
        <v>2026</v>
      </c>
      <c r="B303" s="4">
        <v>46113</v>
      </c>
      <c r="C303" s="4">
        <v>46203</v>
      </c>
      <c r="D303" s="3" t="s">
        <v>91</v>
      </c>
      <c r="E303" s="3" t="s">
        <v>134</v>
      </c>
      <c r="F303" s="3" t="s">
        <v>292</v>
      </c>
      <c r="G303" s="3" t="s">
        <v>273</v>
      </c>
      <c r="H303" s="3" t="s">
        <v>369</v>
      </c>
      <c r="I303" s="3" t="s">
        <v>685</v>
      </c>
      <c r="J303" s="3" t="s">
        <v>376</v>
      </c>
      <c r="K303" s="3" t="s">
        <v>122</v>
      </c>
      <c r="L303" s="3" t="s">
        <v>101</v>
      </c>
      <c r="M303" s="3" t="s">
        <v>104</v>
      </c>
      <c r="N303" s="3" t="s">
        <v>686</v>
      </c>
      <c r="O303" s="3" t="s">
        <v>106</v>
      </c>
      <c r="P303" s="3">
        <v>0</v>
      </c>
      <c r="Q303" s="10">
        <v>100</v>
      </c>
      <c r="R303" s="10" t="s">
        <v>124</v>
      </c>
      <c r="S303" s="3" t="s">
        <v>125</v>
      </c>
      <c r="T303" s="3" t="s">
        <v>333</v>
      </c>
      <c r="U303" s="3" t="s">
        <v>124</v>
      </c>
      <c r="V303" s="3" t="s">
        <v>125</v>
      </c>
      <c r="W303" s="3" t="s">
        <v>333</v>
      </c>
      <c r="X303" s="3" t="s">
        <v>686</v>
      </c>
      <c r="Y303" s="11">
        <v>46163</v>
      </c>
      <c r="Z303" s="11">
        <v>46163</v>
      </c>
      <c r="AA303" s="3">
        <v>296</v>
      </c>
      <c r="AB303" s="10">
        <v>100</v>
      </c>
      <c r="AC303" s="3">
        <v>0</v>
      </c>
      <c r="AD303" s="11">
        <v>46178</v>
      </c>
      <c r="AE303" s="20"/>
      <c r="AF303" s="3">
        <v>296</v>
      </c>
      <c r="AG303" s="7" t="s">
        <v>127</v>
      </c>
      <c r="AH303" s="3" t="s">
        <v>119</v>
      </c>
      <c r="AI303" s="4">
        <v>46204</v>
      </c>
      <c r="AJ303" s="8" t="s">
        <v>806</v>
      </c>
    </row>
    <row r="304" spans="1:36" x14ac:dyDescent="0.25">
      <c r="A304" s="3">
        <v>2026</v>
      </c>
      <c r="B304" s="4">
        <v>46113</v>
      </c>
      <c r="C304" s="4">
        <v>46203</v>
      </c>
      <c r="D304" s="3" t="s">
        <v>91</v>
      </c>
      <c r="E304" s="3" t="s">
        <v>134</v>
      </c>
      <c r="F304" s="3" t="s">
        <v>292</v>
      </c>
      <c r="G304" s="3" t="s">
        <v>273</v>
      </c>
      <c r="H304" s="3" t="s">
        <v>369</v>
      </c>
      <c r="I304" s="3" t="s">
        <v>685</v>
      </c>
      <c r="J304" s="3" t="s">
        <v>376</v>
      </c>
      <c r="K304" s="3" t="s">
        <v>122</v>
      </c>
      <c r="L304" s="3" t="s">
        <v>101</v>
      </c>
      <c r="M304" s="3" t="s">
        <v>104</v>
      </c>
      <c r="N304" s="3" t="s">
        <v>687</v>
      </c>
      <c r="O304" s="3" t="s">
        <v>106</v>
      </c>
      <c r="P304" s="3">
        <v>1</v>
      </c>
      <c r="Q304" s="10">
        <v>1557.6</v>
      </c>
      <c r="R304" s="10" t="s">
        <v>124</v>
      </c>
      <c r="S304" s="3" t="s">
        <v>125</v>
      </c>
      <c r="T304" s="3" t="s">
        <v>333</v>
      </c>
      <c r="U304" s="3" t="s">
        <v>124</v>
      </c>
      <c r="V304" s="3" t="s">
        <v>125</v>
      </c>
      <c r="W304" s="3" t="s">
        <v>125</v>
      </c>
      <c r="X304" s="3" t="s">
        <v>687</v>
      </c>
      <c r="Y304" s="11">
        <v>46150</v>
      </c>
      <c r="Z304" s="11">
        <v>46170</v>
      </c>
      <c r="AA304" s="3">
        <v>297</v>
      </c>
      <c r="AB304" s="10">
        <v>1557.6</v>
      </c>
      <c r="AC304" s="3">
        <v>0</v>
      </c>
      <c r="AD304" s="11">
        <v>46178</v>
      </c>
      <c r="AE304" s="17" t="str">
        <f>HYPERLINK("https://ieeg-my.sharepoint.com/:b:/g/personal/transparencia_ieeg_org_mx/IQDfAYl5JSZkSLv9fRtXzybwAWX_FOfTgW9iocmYv3DLU_0?e=YI0TqM")</f>
        <v>https://ieeg-my.sharepoint.com/:b:/g/personal/transparencia_ieeg_org_mx/IQDfAYl5JSZkSLv9fRtXzybwAWX_FOfTgW9iocmYv3DLU_0?e=YI0TqM</v>
      </c>
      <c r="AF304" s="3">
        <v>297</v>
      </c>
      <c r="AG304" s="7" t="s">
        <v>127</v>
      </c>
      <c r="AH304" s="3" t="s">
        <v>119</v>
      </c>
      <c r="AI304" s="4">
        <v>46204</v>
      </c>
      <c r="AJ304" s="8" t="s">
        <v>806</v>
      </c>
    </row>
    <row r="305" spans="1:36" x14ac:dyDescent="0.25">
      <c r="A305" s="3">
        <v>2026</v>
      </c>
      <c r="B305" s="4">
        <v>46113</v>
      </c>
      <c r="C305" s="4">
        <v>46203</v>
      </c>
      <c r="D305" s="3" t="s">
        <v>91</v>
      </c>
      <c r="E305" s="3" t="s">
        <v>209</v>
      </c>
      <c r="F305" s="3" t="s">
        <v>408</v>
      </c>
      <c r="G305" s="3" t="s">
        <v>257</v>
      </c>
      <c r="H305" s="3" t="s">
        <v>409</v>
      </c>
      <c r="I305" s="3" t="s">
        <v>410</v>
      </c>
      <c r="J305" s="3" t="s">
        <v>121</v>
      </c>
      <c r="K305" s="3" t="s">
        <v>411</v>
      </c>
      <c r="L305" s="3" t="s">
        <v>101</v>
      </c>
      <c r="M305" s="3" t="s">
        <v>104</v>
      </c>
      <c r="N305" s="3" t="s">
        <v>688</v>
      </c>
      <c r="O305" s="3" t="s">
        <v>106</v>
      </c>
      <c r="P305" s="3">
        <v>0</v>
      </c>
      <c r="Q305" s="10">
        <v>181</v>
      </c>
      <c r="R305" s="10" t="s">
        <v>124</v>
      </c>
      <c r="S305" s="3" t="s">
        <v>125</v>
      </c>
      <c r="T305" s="3" t="s">
        <v>406</v>
      </c>
      <c r="U305" s="3" t="s">
        <v>124</v>
      </c>
      <c r="V305" s="3" t="s">
        <v>125</v>
      </c>
      <c r="W305" s="3" t="s">
        <v>125</v>
      </c>
      <c r="X305" s="3" t="s">
        <v>688</v>
      </c>
      <c r="Y305" s="11">
        <v>46157</v>
      </c>
      <c r="Z305" s="11">
        <v>46157</v>
      </c>
      <c r="AA305" s="3">
        <v>298</v>
      </c>
      <c r="AB305" s="10">
        <v>181</v>
      </c>
      <c r="AC305" s="3">
        <v>0</v>
      </c>
      <c r="AD305" s="11">
        <v>46178</v>
      </c>
      <c r="AE305" s="17" t="str">
        <f>HYPERLINK("https://ieeg-my.sharepoint.com/:b:/g/personal/transparencia_ieeg_org_mx/IQB0j9oiQzH5T6rltvHIrpoCAdXjXKi8CXrvQhrKN9jdnlU?e=WiDJGF")</f>
        <v>https://ieeg-my.sharepoint.com/:b:/g/personal/transparencia_ieeg_org_mx/IQB0j9oiQzH5T6rltvHIrpoCAdXjXKi8CXrvQhrKN9jdnlU?e=WiDJGF</v>
      </c>
      <c r="AF305" s="3">
        <v>298</v>
      </c>
      <c r="AG305" s="7" t="s">
        <v>127</v>
      </c>
      <c r="AH305" s="3" t="s">
        <v>119</v>
      </c>
      <c r="AI305" s="4">
        <v>46204</v>
      </c>
      <c r="AJ305" s="8" t="s">
        <v>806</v>
      </c>
    </row>
    <row r="306" spans="1:36" x14ac:dyDescent="0.25">
      <c r="A306" s="3">
        <v>2026</v>
      </c>
      <c r="B306" s="4">
        <v>46113</v>
      </c>
      <c r="C306" s="4">
        <v>46203</v>
      </c>
      <c r="D306" s="3" t="s">
        <v>91</v>
      </c>
      <c r="E306" s="3" t="s">
        <v>117</v>
      </c>
      <c r="F306" s="3" t="s">
        <v>364</v>
      </c>
      <c r="G306" s="3" t="s">
        <v>365</v>
      </c>
      <c r="H306" s="3" t="s">
        <v>409</v>
      </c>
      <c r="I306" s="3" t="s">
        <v>689</v>
      </c>
      <c r="J306" s="3" t="s">
        <v>350</v>
      </c>
      <c r="K306" s="3" t="s">
        <v>323</v>
      </c>
      <c r="L306" t="s">
        <v>102</v>
      </c>
      <c r="M306" s="3" t="s">
        <v>104</v>
      </c>
      <c r="N306" s="3" t="s">
        <v>690</v>
      </c>
      <c r="O306" s="3" t="s">
        <v>106</v>
      </c>
      <c r="P306" s="3">
        <v>0</v>
      </c>
      <c r="Q306" s="10">
        <v>181</v>
      </c>
      <c r="R306" s="10" t="s">
        <v>124</v>
      </c>
      <c r="S306" s="3" t="s">
        <v>125</v>
      </c>
      <c r="T306" s="3" t="s">
        <v>406</v>
      </c>
      <c r="U306" s="3" t="s">
        <v>124</v>
      </c>
      <c r="V306" s="3" t="s">
        <v>125</v>
      </c>
      <c r="W306" s="3" t="s">
        <v>125</v>
      </c>
      <c r="X306" s="3" t="s">
        <v>690</v>
      </c>
      <c r="Y306" s="11">
        <v>46170</v>
      </c>
      <c r="Z306" s="11">
        <v>46170</v>
      </c>
      <c r="AA306" s="3">
        <v>299</v>
      </c>
      <c r="AB306" s="10">
        <v>181</v>
      </c>
      <c r="AC306" s="3">
        <v>0</v>
      </c>
      <c r="AD306" s="11">
        <v>46178</v>
      </c>
      <c r="AE306" s="17" t="str">
        <f>HYPERLINK("https://ieeg-my.sharepoint.com/:b:/g/personal/transparencia_ieeg_org_mx/IQB0j9oiQzH5T6rltvHIrpoCAdXjXKi8CXrvQhrKN9jdnlU?e=WiDJGF")</f>
        <v>https://ieeg-my.sharepoint.com/:b:/g/personal/transparencia_ieeg_org_mx/IQB0j9oiQzH5T6rltvHIrpoCAdXjXKi8CXrvQhrKN9jdnlU?e=WiDJGF</v>
      </c>
      <c r="AF306" s="3">
        <v>299</v>
      </c>
      <c r="AG306" s="7" t="s">
        <v>127</v>
      </c>
      <c r="AH306" s="3" t="s">
        <v>119</v>
      </c>
      <c r="AI306" s="4">
        <v>46204</v>
      </c>
      <c r="AJ306" s="8" t="s">
        <v>806</v>
      </c>
    </row>
    <row r="307" spans="1:36" x14ac:dyDescent="0.25">
      <c r="A307" s="3">
        <v>2026</v>
      </c>
      <c r="B307" s="4">
        <v>46113</v>
      </c>
      <c r="C307" s="4">
        <v>46203</v>
      </c>
      <c r="D307" s="3" t="s">
        <v>91</v>
      </c>
      <c r="E307" s="3" t="s">
        <v>117</v>
      </c>
      <c r="F307" s="3" t="s">
        <v>118</v>
      </c>
      <c r="G307" s="3" t="s">
        <v>118</v>
      </c>
      <c r="H307" s="3" t="s">
        <v>119</v>
      </c>
      <c r="I307" s="3" t="s">
        <v>158</v>
      </c>
      <c r="J307" s="3" t="s">
        <v>159</v>
      </c>
      <c r="K307" s="3" t="s">
        <v>139</v>
      </c>
      <c r="L307" s="3" t="s">
        <v>101</v>
      </c>
      <c r="M307" s="3" t="s">
        <v>104</v>
      </c>
      <c r="N307" s="3" t="s">
        <v>691</v>
      </c>
      <c r="O307" s="3" t="s">
        <v>106</v>
      </c>
      <c r="P307" s="3">
        <v>0</v>
      </c>
      <c r="Q307" s="10">
        <v>15</v>
      </c>
      <c r="R307" s="10" t="s">
        <v>124</v>
      </c>
      <c r="S307" s="3" t="s">
        <v>125</v>
      </c>
      <c r="T307" s="3" t="s">
        <v>125</v>
      </c>
      <c r="U307" s="3" t="s">
        <v>124</v>
      </c>
      <c r="V307" s="3" t="s">
        <v>125</v>
      </c>
      <c r="W307" s="3" t="s">
        <v>133</v>
      </c>
      <c r="X307" s="3" t="s">
        <v>691</v>
      </c>
      <c r="Y307" s="11">
        <v>46164</v>
      </c>
      <c r="Z307" s="11">
        <v>46164</v>
      </c>
      <c r="AA307" s="3">
        <v>300</v>
      </c>
      <c r="AB307" s="10">
        <v>15</v>
      </c>
      <c r="AC307" s="3">
        <v>0</v>
      </c>
      <c r="AD307" s="11">
        <v>46167</v>
      </c>
      <c r="AE307" s="20"/>
      <c r="AF307" s="3">
        <v>300</v>
      </c>
      <c r="AG307" s="7" t="s">
        <v>127</v>
      </c>
      <c r="AH307" s="3" t="s">
        <v>119</v>
      </c>
      <c r="AI307" s="4">
        <v>46204</v>
      </c>
      <c r="AJ307" s="8" t="s">
        <v>806</v>
      </c>
    </row>
    <row r="308" spans="1:36" x14ac:dyDescent="0.25">
      <c r="A308" s="3">
        <v>2026</v>
      </c>
      <c r="B308" s="4">
        <v>46113</v>
      </c>
      <c r="C308" s="4">
        <v>46203</v>
      </c>
      <c r="D308" s="3" t="s">
        <v>91</v>
      </c>
      <c r="E308" s="3" t="s">
        <v>117</v>
      </c>
      <c r="F308" s="3" t="s">
        <v>141</v>
      </c>
      <c r="G308" s="3" t="s">
        <v>141</v>
      </c>
      <c r="H308" s="3" t="s">
        <v>142</v>
      </c>
      <c r="I308" s="3" t="s">
        <v>176</v>
      </c>
      <c r="J308" s="3" t="s">
        <v>177</v>
      </c>
      <c r="K308" s="3" t="s">
        <v>178</v>
      </c>
      <c r="L308" s="3" t="s">
        <v>101</v>
      </c>
      <c r="M308" s="3" t="s">
        <v>104</v>
      </c>
      <c r="N308" s="3" t="s">
        <v>146</v>
      </c>
      <c r="O308" s="3" t="s">
        <v>106</v>
      </c>
      <c r="P308" s="3">
        <v>0</v>
      </c>
      <c r="Q308" s="10">
        <v>207</v>
      </c>
      <c r="R308" s="10" t="s">
        <v>124</v>
      </c>
      <c r="S308" s="3" t="s">
        <v>125</v>
      </c>
      <c r="T308" s="3" t="s">
        <v>125</v>
      </c>
      <c r="U308" s="3" t="s">
        <v>124</v>
      </c>
      <c r="V308" s="3" t="s">
        <v>125</v>
      </c>
      <c r="W308" s="3" t="s">
        <v>313</v>
      </c>
      <c r="X308" s="3" t="s">
        <v>146</v>
      </c>
      <c r="Y308" s="11">
        <v>46157</v>
      </c>
      <c r="Z308" s="11">
        <v>46161</v>
      </c>
      <c r="AA308" s="3">
        <v>301</v>
      </c>
      <c r="AB308" s="10">
        <v>207</v>
      </c>
      <c r="AC308" s="3">
        <v>0</v>
      </c>
      <c r="AD308" s="11">
        <v>46163</v>
      </c>
      <c r="AE308" s="20"/>
      <c r="AF308" s="3">
        <v>301</v>
      </c>
      <c r="AG308" s="7" t="s">
        <v>127</v>
      </c>
      <c r="AH308" s="3" t="s">
        <v>119</v>
      </c>
      <c r="AI308" s="4">
        <v>46204</v>
      </c>
      <c r="AJ308" s="8" t="s">
        <v>806</v>
      </c>
    </row>
    <row r="309" spans="1:36" x14ac:dyDescent="0.25">
      <c r="A309" s="3">
        <v>2026</v>
      </c>
      <c r="B309" s="4">
        <v>46113</v>
      </c>
      <c r="C309" s="4">
        <v>46203</v>
      </c>
      <c r="D309" s="3" t="s">
        <v>91</v>
      </c>
      <c r="E309" s="3" t="s">
        <v>117</v>
      </c>
      <c r="F309" s="3" t="s">
        <v>141</v>
      </c>
      <c r="G309" s="3" t="s">
        <v>141</v>
      </c>
      <c r="H309" s="3" t="s">
        <v>142</v>
      </c>
      <c r="I309" s="3" t="s">
        <v>399</v>
      </c>
      <c r="J309" s="3" t="s">
        <v>144</v>
      </c>
      <c r="K309" s="3" t="s">
        <v>145</v>
      </c>
      <c r="L309" s="3" t="s">
        <v>101</v>
      </c>
      <c r="M309" s="3" t="s">
        <v>104</v>
      </c>
      <c r="N309" s="3" t="s">
        <v>146</v>
      </c>
      <c r="O309" s="3" t="s">
        <v>106</v>
      </c>
      <c r="P309" s="3">
        <v>0</v>
      </c>
      <c r="Q309" s="10">
        <v>81</v>
      </c>
      <c r="R309" s="10" t="s">
        <v>124</v>
      </c>
      <c r="S309" s="3" t="s">
        <v>125</v>
      </c>
      <c r="T309" s="3" t="s">
        <v>125</v>
      </c>
      <c r="U309" s="3" t="s">
        <v>124</v>
      </c>
      <c r="V309" s="3" t="s">
        <v>125</v>
      </c>
      <c r="W309" s="3" t="s">
        <v>133</v>
      </c>
      <c r="X309" s="3" t="s">
        <v>146</v>
      </c>
      <c r="Y309" s="11">
        <v>46161</v>
      </c>
      <c r="Z309" s="11">
        <v>46164</v>
      </c>
      <c r="AA309" s="3">
        <v>302</v>
      </c>
      <c r="AB309" s="10">
        <v>81</v>
      </c>
      <c r="AC309" s="3">
        <v>0</v>
      </c>
      <c r="AD309" s="11">
        <v>46168</v>
      </c>
      <c r="AE309" s="19"/>
      <c r="AF309" s="3">
        <v>302</v>
      </c>
      <c r="AG309" s="7" t="s">
        <v>127</v>
      </c>
      <c r="AH309" s="3" t="s">
        <v>119</v>
      </c>
      <c r="AI309" s="4">
        <v>46204</v>
      </c>
      <c r="AJ309" s="8" t="s">
        <v>806</v>
      </c>
    </row>
    <row r="310" spans="1:36" x14ac:dyDescent="0.25">
      <c r="A310" s="3">
        <v>2026</v>
      </c>
      <c r="B310" s="4">
        <v>46113</v>
      </c>
      <c r="C310" s="4">
        <v>46203</v>
      </c>
      <c r="D310" s="3" t="s">
        <v>91</v>
      </c>
      <c r="E310" s="3" t="s">
        <v>117</v>
      </c>
      <c r="F310" s="3" t="s">
        <v>310</v>
      </c>
      <c r="G310" s="3" t="s">
        <v>310</v>
      </c>
      <c r="H310" s="3" t="s">
        <v>142</v>
      </c>
      <c r="I310" s="3" t="s">
        <v>311</v>
      </c>
      <c r="J310" s="3" t="s">
        <v>302</v>
      </c>
      <c r="K310" s="3" t="s">
        <v>312</v>
      </c>
      <c r="L310" t="s">
        <v>102</v>
      </c>
      <c r="M310" s="3" t="s">
        <v>104</v>
      </c>
      <c r="N310" s="3" t="s">
        <v>146</v>
      </c>
      <c r="O310" s="3" t="s">
        <v>106</v>
      </c>
      <c r="P310" s="3">
        <v>0</v>
      </c>
      <c r="Q310" s="10">
        <v>102</v>
      </c>
      <c r="R310" s="10" t="s">
        <v>124</v>
      </c>
      <c r="S310" s="3" t="s">
        <v>125</v>
      </c>
      <c r="T310" s="3" t="s">
        <v>125</v>
      </c>
      <c r="U310" s="3" t="s">
        <v>124</v>
      </c>
      <c r="V310" s="3" t="s">
        <v>125</v>
      </c>
      <c r="W310" s="3" t="s">
        <v>692</v>
      </c>
      <c r="X310" s="3" t="s">
        <v>146</v>
      </c>
      <c r="Y310" s="11">
        <v>46162</v>
      </c>
      <c r="Z310" s="11">
        <v>46164</v>
      </c>
      <c r="AA310" s="3">
        <v>303</v>
      </c>
      <c r="AB310" s="10">
        <v>102</v>
      </c>
      <c r="AC310" s="3">
        <v>0</v>
      </c>
      <c r="AD310" s="11">
        <v>46168</v>
      </c>
      <c r="AE310" s="20"/>
      <c r="AF310" s="3">
        <v>303</v>
      </c>
      <c r="AG310" s="7" t="s">
        <v>127</v>
      </c>
      <c r="AH310" s="3" t="s">
        <v>119</v>
      </c>
      <c r="AI310" s="4">
        <v>46204</v>
      </c>
      <c r="AJ310" s="8" t="s">
        <v>806</v>
      </c>
    </row>
    <row r="311" spans="1:36" x14ac:dyDescent="0.25">
      <c r="A311" s="3">
        <v>2026</v>
      </c>
      <c r="B311" s="4">
        <v>46113</v>
      </c>
      <c r="C311" s="4">
        <v>46203</v>
      </c>
      <c r="D311" s="3" t="s">
        <v>91</v>
      </c>
      <c r="E311" s="3" t="s">
        <v>117</v>
      </c>
      <c r="F311" s="3" t="s">
        <v>118</v>
      </c>
      <c r="G311" s="3" t="s">
        <v>118</v>
      </c>
      <c r="H311" s="3" t="s">
        <v>119</v>
      </c>
      <c r="I311" s="3" t="s">
        <v>148</v>
      </c>
      <c r="J311" s="3" t="s">
        <v>149</v>
      </c>
      <c r="K311" s="3" t="s">
        <v>139</v>
      </c>
      <c r="L311" s="3" t="s">
        <v>101</v>
      </c>
      <c r="M311" s="3" t="s">
        <v>104</v>
      </c>
      <c r="N311" s="3" t="s">
        <v>693</v>
      </c>
      <c r="O311" s="3" t="s">
        <v>106</v>
      </c>
      <c r="P311" s="3">
        <v>0</v>
      </c>
      <c r="Q311" s="10">
        <v>181</v>
      </c>
      <c r="R311" s="10" t="s">
        <v>124</v>
      </c>
      <c r="S311" s="3" t="s">
        <v>125</v>
      </c>
      <c r="T311" s="3" t="s">
        <v>125</v>
      </c>
      <c r="U311" s="3" t="s">
        <v>124</v>
      </c>
      <c r="V311" s="3" t="s">
        <v>125</v>
      </c>
      <c r="W311" s="3" t="s">
        <v>694</v>
      </c>
      <c r="X311" s="3" t="s">
        <v>693</v>
      </c>
      <c r="Y311" s="11">
        <v>46164</v>
      </c>
      <c r="Z311" s="11">
        <v>46164</v>
      </c>
      <c r="AA311" s="3">
        <v>304</v>
      </c>
      <c r="AB311" s="10">
        <v>181</v>
      </c>
      <c r="AC311" s="3">
        <v>0</v>
      </c>
      <c r="AD311" s="11">
        <v>46167</v>
      </c>
      <c r="AE311" s="17" t="str">
        <f>HYPERLINK("https://ieeg-my.sharepoint.com/:b:/g/personal/transparencia_ieeg_org_mx/IQCVdhdfKO3wQKGt9cE3Ver9AdS3IuRDD75cdkBXAihB1s0?e=r59sds")</f>
        <v>https://ieeg-my.sharepoint.com/:b:/g/personal/transparencia_ieeg_org_mx/IQCVdhdfKO3wQKGt9cE3Ver9AdS3IuRDD75cdkBXAihB1s0?e=r59sds</v>
      </c>
      <c r="AF311" s="3">
        <v>304</v>
      </c>
      <c r="AG311" s="7" t="s">
        <v>127</v>
      </c>
      <c r="AH311" s="3" t="s">
        <v>119</v>
      </c>
      <c r="AI311" s="4">
        <v>46204</v>
      </c>
      <c r="AJ311" s="8" t="s">
        <v>806</v>
      </c>
    </row>
    <row r="312" spans="1:36" x14ac:dyDescent="0.25">
      <c r="A312" s="3">
        <v>2026</v>
      </c>
      <c r="B312" s="4">
        <v>46113</v>
      </c>
      <c r="C312" s="4">
        <v>46203</v>
      </c>
      <c r="D312" s="3" t="s">
        <v>91</v>
      </c>
      <c r="E312" s="3" t="s">
        <v>117</v>
      </c>
      <c r="F312" s="3" t="s">
        <v>118</v>
      </c>
      <c r="G312" s="3" t="s">
        <v>118</v>
      </c>
      <c r="H312" s="3" t="s">
        <v>119</v>
      </c>
      <c r="I312" s="3" t="s">
        <v>154</v>
      </c>
      <c r="J312" s="3" t="s">
        <v>155</v>
      </c>
      <c r="K312" s="3" t="s">
        <v>156</v>
      </c>
      <c r="L312" s="3" t="s">
        <v>101</v>
      </c>
      <c r="M312" s="3" t="s">
        <v>104</v>
      </c>
      <c r="N312" s="3" t="s">
        <v>695</v>
      </c>
      <c r="O312" s="3" t="s">
        <v>106</v>
      </c>
      <c r="P312" s="3">
        <v>0</v>
      </c>
      <c r="Q312" s="10">
        <v>362</v>
      </c>
      <c r="R312" s="10" t="s">
        <v>124</v>
      </c>
      <c r="S312" s="3" t="s">
        <v>125</v>
      </c>
      <c r="T312" s="3" t="s">
        <v>125</v>
      </c>
      <c r="U312" s="3" t="s">
        <v>124</v>
      </c>
      <c r="V312" s="3" t="s">
        <v>125</v>
      </c>
      <c r="W312" s="3" t="s">
        <v>696</v>
      </c>
      <c r="X312" s="3" t="s">
        <v>695</v>
      </c>
      <c r="Y312" s="11">
        <v>46169</v>
      </c>
      <c r="Z312" s="11">
        <v>46170</v>
      </c>
      <c r="AA312" s="3">
        <v>305</v>
      </c>
      <c r="AB312" s="10">
        <v>362</v>
      </c>
      <c r="AC312" s="3">
        <v>0</v>
      </c>
      <c r="AD312" s="11">
        <v>46171</v>
      </c>
      <c r="AE312" s="17" t="str">
        <f>HYPERLINK("https://ieeg-my.sharepoint.com/:b:/g/personal/transparencia_ieeg_org_mx/IQBNiqQ0asE3T5UR0sKVaV_jAcw91VBDhbBejh2YNHESEz8?e=GKL5MH")</f>
        <v>https://ieeg-my.sharepoint.com/:b:/g/personal/transparencia_ieeg_org_mx/IQBNiqQ0asE3T5UR0sKVaV_jAcw91VBDhbBejh2YNHESEz8?e=GKL5MH</v>
      </c>
      <c r="AF312" s="3">
        <v>305</v>
      </c>
      <c r="AG312" s="7" t="s">
        <v>127</v>
      </c>
      <c r="AH312" s="3" t="s">
        <v>119</v>
      </c>
      <c r="AI312" s="4">
        <v>46204</v>
      </c>
      <c r="AJ312" s="8" t="s">
        <v>806</v>
      </c>
    </row>
    <row r="313" spans="1:36" x14ac:dyDescent="0.25">
      <c r="A313" s="3">
        <v>2026</v>
      </c>
      <c r="B313" s="4">
        <v>46113</v>
      </c>
      <c r="C313" s="4">
        <v>46203</v>
      </c>
      <c r="D313" s="3" t="s">
        <v>91</v>
      </c>
      <c r="E313" s="3" t="s">
        <v>117</v>
      </c>
      <c r="F313" s="3" t="s">
        <v>118</v>
      </c>
      <c r="G313" s="3" t="s">
        <v>118</v>
      </c>
      <c r="H313" s="3" t="s">
        <v>119</v>
      </c>
      <c r="I313" s="3" t="s">
        <v>148</v>
      </c>
      <c r="J313" s="3" t="s">
        <v>149</v>
      </c>
      <c r="K313" s="3" t="s">
        <v>139</v>
      </c>
      <c r="L313" s="3" t="s">
        <v>101</v>
      </c>
      <c r="M313" s="3" t="s">
        <v>104</v>
      </c>
      <c r="N313" s="3" t="s">
        <v>697</v>
      </c>
      <c r="O313" s="3" t="s">
        <v>106</v>
      </c>
      <c r="P313" s="3">
        <v>0</v>
      </c>
      <c r="Q313" s="10">
        <v>181</v>
      </c>
      <c r="R313" s="10" t="s">
        <v>124</v>
      </c>
      <c r="S313" s="3" t="s">
        <v>125</v>
      </c>
      <c r="T313" s="3" t="s">
        <v>125</v>
      </c>
      <c r="U313" s="3" t="s">
        <v>124</v>
      </c>
      <c r="V313" s="3" t="s">
        <v>125</v>
      </c>
      <c r="W313" s="3" t="s">
        <v>698</v>
      </c>
      <c r="X313" s="3" t="s">
        <v>697</v>
      </c>
      <c r="Y313" s="11">
        <v>46167</v>
      </c>
      <c r="Z313" s="11">
        <v>46167</v>
      </c>
      <c r="AA313" s="3">
        <v>306</v>
      </c>
      <c r="AB313" s="10">
        <v>181</v>
      </c>
      <c r="AC313" s="3">
        <v>0</v>
      </c>
      <c r="AD313" s="11">
        <v>46168</v>
      </c>
      <c r="AE313" s="17" t="str">
        <f>HYPERLINK("https://ieeg-my.sharepoint.com/:b:/g/personal/transparencia_ieeg_org_mx/IQAH8iTVDQcTQ57cZr_faURsAaQWkifvVrJze36-hyEtdGo?e=0c8p8s")</f>
        <v>https://ieeg-my.sharepoint.com/:b:/g/personal/transparencia_ieeg_org_mx/IQAH8iTVDQcTQ57cZr_faURsAaQWkifvVrJze36-hyEtdGo?e=0c8p8s</v>
      </c>
      <c r="AF313" s="3">
        <v>306</v>
      </c>
      <c r="AG313" s="7" t="s">
        <v>127</v>
      </c>
      <c r="AH313" s="3" t="s">
        <v>119</v>
      </c>
      <c r="AI313" s="4">
        <v>46204</v>
      </c>
      <c r="AJ313" s="8" t="s">
        <v>806</v>
      </c>
    </row>
    <row r="314" spans="1:36" x14ac:dyDescent="0.25">
      <c r="A314" s="3">
        <v>2026</v>
      </c>
      <c r="B314" s="4">
        <v>46113</v>
      </c>
      <c r="C314" s="4">
        <v>46203</v>
      </c>
      <c r="D314" s="3" t="s">
        <v>91</v>
      </c>
      <c r="E314" s="3" t="s">
        <v>117</v>
      </c>
      <c r="F314" s="3" t="s">
        <v>118</v>
      </c>
      <c r="G314" s="3" t="s">
        <v>118</v>
      </c>
      <c r="H314" s="3" t="s">
        <v>119</v>
      </c>
      <c r="I314" s="3" t="s">
        <v>342</v>
      </c>
      <c r="J314" s="3" t="s">
        <v>163</v>
      </c>
      <c r="K314" s="3" t="s">
        <v>164</v>
      </c>
      <c r="L314" s="3" t="s">
        <v>101</v>
      </c>
      <c r="M314" s="3" t="s">
        <v>104</v>
      </c>
      <c r="N314" s="3" t="s">
        <v>699</v>
      </c>
      <c r="O314" s="3" t="s">
        <v>106</v>
      </c>
      <c r="P314" s="3">
        <v>0</v>
      </c>
      <c r="Q314" s="10">
        <v>181</v>
      </c>
      <c r="R314" s="10" t="s">
        <v>124</v>
      </c>
      <c r="S314" s="3" t="s">
        <v>125</v>
      </c>
      <c r="T314" s="3" t="s">
        <v>125</v>
      </c>
      <c r="U314" s="3" t="s">
        <v>124</v>
      </c>
      <c r="V314" s="3" t="s">
        <v>125</v>
      </c>
      <c r="W314" s="3" t="s">
        <v>694</v>
      </c>
      <c r="X314" s="3" t="s">
        <v>699</v>
      </c>
      <c r="Y314" s="11">
        <v>46161</v>
      </c>
      <c r="Z314" s="11">
        <v>46161</v>
      </c>
      <c r="AA314" s="3">
        <v>307</v>
      </c>
      <c r="AB314" s="10">
        <v>181</v>
      </c>
      <c r="AC314" s="3">
        <v>0</v>
      </c>
      <c r="AD314" s="11">
        <v>46163</v>
      </c>
      <c r="AE314" s="17" t="str">
        <f>HYPERLINK("https://ieeg-my.sharepoint.com/:b:/g/personal/transparencia_ieeg_org_mx/IQAkfvKc019DRYVVOMa0mXYtAXRjpmDr0ro2kn_-pBgJEF8?e=L0x0Ag")</f>
        <v>https://ieeg-my.sharepoint.com/:b:/g/personal/transparencia_ieeg_org_mx/IQAkfvKc019DRYVVOMa0mXYtAXRjpmDr0ro2kn_-pBgJEF8?e=L0x0Ag</v>
      </c>
      <c r="AF314" s="3">
        <v>307</v>
      </c>
      <c r="AG314" s="7" t="s">
        <v>127</v>
      </c>
      <c r="AH314" s="3" t="s">
        <v>119</v>
      </c>
      <c r="AI314" s="4">
        <v>46204</v>
      </c>
      <c r="AJ314" s="8" t="s">
        <v>806</v>
      </c>
    </row>
    <row r="315" spans="1:36" x14ac:dyDescent="0.25">
      <c r="A315" s="3">
        <v>2026</v>
      </c>
      <c r="B315" s="4">
        <v>46113</v>
      </c>
      <c r="C315" s="4">
        <v>46203</v>
      </c>
      <c r="D315" s="3" t="s">
        <v>91</v>
      </c>
      <c r="E315" s="3" t="s">
        <v>117</v>
      </c>
      <c r="F315" s="3" t="s">
        <v>118</v>
      </c>
      <c r="G315" s="3" t="s">
        <v>118</v>
      </c>
      <c r="H315" s="3" t="s">
        <v>119</v>
      </c>
      <c r="I315" s="3" t="s">
        <v>342</v>
      </c>
      <c r="J315" s="3" t="s">
        <v>163</v>
      </c>
      <c r="K315" s="3" t="s">
        <v>164</v>
      </c>
      <c r="L315" s="3" t="s">
        <v>101</v>
      </c>
      <c r="M315" s="3" t="s">
        <v>104</v>
      </c>
      <c r="N315" s="3" t="s">
        <v>700</v>
      </c>
      <c r="O315" s="3" t="s">
        <v>106</v>
      </c>
      <c r="P315" s="3">
        <v>0</v>
      </c>
      <c r="Q315" s="10">
        <v>181</v>
      </c>
      <c r="R315" s="10" t="s">
        <v>124</v>
      </c>
      <c r="S315" s="3" t="s">
        <v>125</v>
      </c>
      <c r="T315" s="3" t="s">
        <v>125</v>
      </c>
      <c r="U315" s="3" t="s">
        <v>124</v>
      </c>
      <c r="V315" s="3" t="s">
        <v>125</v>
      </c>
      <c r="W315" s="3" t="s">
        <v>283</v>
      </c>
      <c r="X315" s="3" t="s">
        <v>700</v>
      </c>
      <c r="Y315" s="11">
        <v>46168</v>
      </c>
      <c r="Z315" s="11">
        <v>46168</v>
      </c>
      <c r="AA315" s="3">
        <v>308</v>
      </c>
      <c r="AB315" s="10">
        <v>181</v>
      </c>
      <c r="AC315" s="3">
        <v>0</v>
      </c>
      <c r="AD315" s="11">
        <v>46169</v>
      </c>
      <c r="AE315" s="17" t="str">
        <f>HYPERLINK("https://ieeg-my.sharepoint.com/:b:/g/personal/transparencia_ieeg_org_mx/IQD2Isw6fOqWSrz4lzRMA7W6ATpHGzA1WMmkKbtjzC6puwI?e=eaiF8b")</f>
        <v>https://ieeg-my.sharepoint.com/:b:/g/personal/transparencia_ieeg_org_mx/IQD2Isw6fOqWSrz4lzRMA7W6ATpHGzA1WMmkKbtjzC6puwI?e=eaiF8b</v>
      </c>
      <c r="AF315" s="3">
        <v>308</v>
      </c>
      <c r="AG315" s="7" t="s">
        <v>127</v>
      </c>
      <c r="AH315" s="3" t="s">
        <v>119</v>
      </c>
      <c r="AI315" s="4">
        <v>46204</v>
      </c>
      <c r="AJ315" s="8" t="s">
        <v>806</v>
      </c>
    </row>
    <row r="316" spans="1:36" x14ac:dyDescent="0.25">
      <c r="A316" s="3">
        <v>2026</v>
      </c>
      <c r="B316" s="4">
        <v>46113</v>
      </c>
      <c r="C316" s="4">
        <v>46203</v>
      </c>
      <c r="D316" s="3" t="s">
        <v>91</v>
      </c>
      <c r="E316" s="3" t="s">
        <v>117</v>
      </c>
      <c r="F316" s="3" t="s">
        <v>118</v>
      </c>
      <c r="G316" s="3" t="s">
        <v>118</v>
      </c>
      <c r="H316" s="3" t="s">
        <v>119</v>
      </c>
      <c r="I316" s="3" t="s">
        <v>148</v>
      </c>
      <c r="J316" s="3" t="s">
        <v>149</v>
      </c>
      <c r="K316" s="3" t="s">
        <v>139</v>
      </c>
      <c r="L316" s="3" t="s">
        <v>101</v>
      </c>
      <c r="M316" s="3" t="s">
        <v>104</v>
      </c>
      <c r="N316" s="3" t="s">
        <v>701</v>
      </c>
      <c r="O316" s="3" t="s">
        <v>106</v>
      </c>
      <c r="P316" s="3">
        <v>0</v>
      </c>
      <c r="Q316" s="10">
        <v>181</v>
      </c>
      <c r="R316" s="10" t="s">
        <v>124</v>
      </c>
      <c r="S316" s="3" t="s">
        <v>125</v>
      </c>
      <c r="T316" s="3" t="s">
        <v>125</v>
      </c>
      <c r="U316" s="3" t="s">
        <v>124</v>
      </c>
      <c r="V316" s="3" t="s">
        <v>125</v>
      </c>
      <c r="W316" s="3" t="s">
        <v>406</v>
      </c>
      <c r="X316" s="3" t="s">
        <v>701</v>
      </c>
      <c r="Y316" s="11">
        <v>46171</v>
      </c>
      <c r="Z316" s="11">
        <v>46171</v>
      </c>
      <c r="AA316" s="3">
        <v>309</v>
      </c>
      <c r="AB316" s="10">
        <v>181</v>
      </c>
      <c r="AC316" s="3">
        <v>0</v>
      </c>
      <c r="AD316" s="11">
        <v>46174</v>
      </c>
      <c r="AE316" s="17" t="str">
        <f>HYPERLINK("https://ieeg-my.sharepoint.com/:b:/g/personal/transparencia_ieeg_org_mx/IQBGK4QFUCSwRIyLdyflbbyOAQIO8ol07yRfmFk1pk2Le8M?e=Ll6vBV")</f>
        <v>https://ieeg-my.sharepoint.com/:b:/g/personal/transparencia_ieeg_org_mx/IQBGK4QFUCSwRIyLdyflbbyOAQIO8ol07yRfmFk1pk2Le8M?e=Ll6vBV</v>
      </c>
      <c r="AF316" s="3">
        <v>309</v>
      </c>
      <c r="AG316" s="7" t="s">
        <v>127</v>
      </c>
      <c r="AH316" s="3" t="s">
        <v>119</v>
      </c>
      <c r="AI316" s="4">
        <v>46204</v>
      </c>
      <c r="AJ316" s="8" t="s">
        <v>806</v>
      </c>
    </row>
    <row r="317" spans="1:36" x14ac:dyDescent="0.25">
      <c r="A317" s="3">
        <v>2026</v>
      </c>
      <c r="B317" s="4">
        <v>46113</v>
      </c>
      <c r="C317" s="4">
        <v>46203</v>
      </c>
      <c r="D317" s="3" t="s">
        <v>91</v>
      </c>
      <c r="E317" s="3" t="s">
        <v>117</v>
      </c>
      <c r="F317" s="3" t="s">
        <v>118</v>
      </c>
      <c r="G317" s="3" t="s">
        <v>118</v>
      </c>
      <c r="H317" s="3" t="s">
        <v>119</v>
      </c>
      <c r="I317" s="3" t="s">
        <v>158</v>
      </c>
      <c r="J317" s="3" t="s">
        <v>159</v>
      </c>
      <c r="K317" s="3" t="s">
        <v>139</v>
      </c>
      <c r="L317" s="3" t="s">
        <v>101</v>
      </c>
      <c r="M317" s="3" t="s">
        <v>104</v>
      </c>
      <c r="N317" s="3" t="s">
        <v>702</v>
      </c>
      <c r="O317" s="3" t="s">
        <v>106</v>
      </c>
      <c r="P317" s="3">
        <v>0</v>
      </c>
      <c r="Q317" s="10">
        <v>181</v>
      </c>
      <c r="R317" s="10" t="s">
        <v>124</v>
      </c>
      <c r="S317" s="3" t="s">
        <v>125</v>
      </c>
      <c r="T317" s="3" t="s">
        <v>125</v>
      </c>
      <c r="U317" s="3" t="s">
        <v>124</v>
      </c>
      <c r="V317" s="3" t="s">
        <v>125</v>
      </c>
      <c r="W317" s="3" t="s">
        <v>133</v>
      </c>
      <c r="X317" s="3" t="s">
        <v>702</v>
      </c>
      <c r="Y317" s="11">
        <v>46171</v>
      </c>
      <c r="Z317" s="11">
        <v>46171</v>
      </c>
      <c r="AA317" s="3">
        <v>310</v>
      </c>
      <c r="AB317" s="10">
        <v>181</v>
      </c>
      <c r="AC317" s="3">
        <v>0</v>
      </c>
      <c r="AD317" s="11">
        <v>46174</v>
      </c>
      <c r="AE317" s="17" t="str">
        <f>HYPERLINK("https://ieeg-my.sharepoint.com/:b:/g/personal/transparencia_ieeg_org_mx/IQCN9yy-ldjfRqkAh8BjeMUYAQH4nlqNQ_1-8oAScptfJPM?e=Uqwr78")</f>
        <v>https://ieeg-my.sharepoint.com/:b:/g/personal/transparencia_ieeg_org_mx/IQCN9yy-ldjfRqkAh8BjeMUYAQH4nlqNQ_1-8oAScptfJPM?e=Uqwr78</v>
      </c>
      <c r="AF317" s="3">
        <v>310</v>
      </c>
      <c r="AG317" s="7" t="s">
        <v>127</v>
      </c>
      <c r="AH317" s="3" t="s">
        <v>119</v>
      </c>
      <c r="AI317" s="4">
        <v>46204</v>
      </c>
      <c r="AJ317" s="8" t="s">
        <v>806</v>
      </c>
    </row>
    <row r="318" spans="1:36" x14ac:dyDescent="0.25">
      <c r="A318" s="3">
        <v>2026</v>
      </c>
      <c r="B318" s="4">
        <v>46113</v>
      </c>
      <c r="C318" s="4">
        <v>46203</v>
      </c>
      <c r="D318" s="3" t="s">
        <v>91</v>
      </c>
      <c r="E318" s="3" t="s">
        <v>117</v>
      </c>
      <c r="F318" s="3" t="s">
        <v>118</v>
      </c>
      <c r="G318" s="3" t="s">
        <v>118</v>
      </c>
      <c r="H318" s="3" t="s">
        <v>119</v>
      </c>
      <c r="I318" s="3" t="s">
        <v>158</v>
      </c>
      <c r="J318" s="3" t="s">
        <v>159</v>
      </c>
      <c r="K318" s="3" t="s">
        <v>139</v>
      </c>
      <c r="L318" s="3" t="s">
        <v>101</v>
      </c>
      <c r="M318" s="3" t="s">
        <v>104</v>
      </c>
      <c r="N318" s="3" t="s">
        <v>703</v>
      </c>
      <c r="O318" s="3" t="s">
        <v>106</v>
      </c>
      <c r="P318" s="3">
        <v>0</v>
      </c>
      <c r="Q318" s="10">
        <v>362</v>
      </c>
      <c r="R318" s="10" t="s">
        <v>124</v>
      </c>
      <c r="S318" s="3" t="s">
        <v>125</v>
      </c>
      <c r="T318" s="3" t="s">
        <v>125</v>
      </c>
      <c r="U318" s="3" t="s">
        <v>124</v>
      </c>
      <c r="V318" s="3" t="s">
        <v>125</v>
      </c>
      <c r="W318" s="3" t="s">
        <v>133</v>
      </c>
      <c r="X318" s="3" t="s">
        <v>703</v>
      </c>
      <c r="Y318" s="11">
        <v>46163</v>
      </c>
      <c r="Z318" s="11">
        <v>46164</v>
      </c>
      <c r="AA318" s="3">
        <v>311</v>
      </c>
      <c r="AB318" s="10">
        <v>362</v>
      </c>
      <c r="AC318" s="3">
        <v>0</v>
      </c>
      <c r="AD318" s="11">
        <v>46167</v>
      </c>
      <c r="AE318" s="17" t="str">
        <f>HYPERLINK("https://ieeg-my.sharepoint.com/:b:/g/personal/transparencia_ieeg_org_mx/IQDZoX0Ej-ucSYD_WW6mviO_Ab-ju1JqInCk8-OMgYm6nts?e=yHErR4")</f>
        <v>https://ieeg-my.sharepoint.com/:b:/g/personal/transparencia_ieeg_org_mx/IQDZoX0Ej-ucSYD_WW6mviO_Ab-ju1JqInCk8-OMgYm6nts?e=yHErR4</v>
      </c>
      <c r="AF318" s="3">
        <v>311</v>
      </c>
      <c r="AG318" s="7" t="s">
        <v>127</v>
      </c>
      <c r="AH318" s="3" t="s">
        <v>119</v>
      </c>
      <c r="AI318" s="4">
        <v>46204</v>
      </c>
      <c r="AJ318" s="8" t="s">
        <v>806</v>
      </c>
    </row>
    <row r="319" spans="1:36" x14ac:dyDescent="0.25">
      <c r="A319" s="3">
        <v>2026</v>
      </c>
      <c r="B319" s="4">
        <v>46113</v>
      </c>
      <c r="C319" s="4">
        <v>46203</v>
      </c>
      <c r="D319" s="3" t="s">
        <v>91</v>
      </c>
      <c r="E319" s="3" t="s">
        <v>117</v>
      </c>
      <c r="F319" s="3" t="s">
        <v>118</v>
      </c>
      <c r="G319" s="3" t="s">
        <v>118</v>
      </c>
      <c r="H319" s="3" t="s">
        <v>119</v>
      </c>
      <c r="I319" s="3" t="s">
        <v>158</v>
      </c>
      <c r="J319" s="3" t="s">
        <v>159</v>
      </c>
      <c r="K319" s="3" t="s">
        <v>139</v>
      </c>
      <c r="L319" s="3" t="s">
        <v>101</v>
      </c>
      <c r="M319" s="3" t="s">
        <v>104</v>
      </c>
      <c r="N319" s="3" t="s">
        <v>704</v>
      </c>
      <c r="O319" s="3" t="s">
        <v>106</v>
      </c>
      <c r="P319" s="3">
        <v>0</v>
      </c>
      <c r="Q319" s="10">
        <v>181</v>
      </c>
      <c r="R319" s="10" t="s">
        <v>124</v>
      </c>
      <c r="S319" s="3" t="s">
        <v>125</v>
      </c>
      <c r="T319" s="3" t="s">
        <v>125</v>
      </c>
      <c r="U319" s="3" t="s">
        <v>124</v>
      </c>
      <c r="V319" s="3" t="s">
        <v>125</v>
      </c>
      <c r="W319" s="3" t="s">
        <v>406</v>
      </c>
      <c r="X319" s="3" t="s">
        <v>704</v>
      </c>
      <c r="Y319" s="11">
        <v>46168</v>
      </c>
      <c r="Z319" s="11">
        <v>46168</v>
      </c>
      <c r="AA319" s="3">
        <v>312</v>
      </c>
      <c r="AB319" s="10">
        <v>181</v>
      </c>
      <c r="AC319" s="3">
        <v>0</v>
      </c>
      <c r="AD319" s="11">
        <v>46169</v>
      </c>
      <c r="AE319" s="17" t="str">
        <f>HYPERLINK("https://ieeg-my.sharepoint.com/:b:/g/personal/transparencia_ieeg_org_mx/IQBO07hnn1_tRqJOOzwBbrXgAc_eGL2LKK9NNJiIfK-xQCs?e=MbbakP")</f>
        <v>https://ieeg-my.sharepoint.com/:b:/g/personal/transparencia_ieeg_org_mx/IQBO07hnn1_tRqJOOzwBbrXgAc_eGL2LKK9NNJiIfK-xQCs?e=MbbakP</v>
      </c>
      <c r="AF319" s="3">
        <v>312</v>
      </c>
      <c r="AG319" s="7" t="s">
        <v>127</v>
      </c>
      <c r="AH319" s="3" t="s">
        <v>119</v>
      </c>
      <c r="AI319" s="4">
        <v>46204</v>
      </c>
      <c r="AJ319" s="8" t="s">
        <v>806</v>
      </c>
    </row>
    <row r="320" spans="1:36" x14ac:dyDescent="0.25">
      <c r="A320" s="3">
        <v>2026</v>
      </c>
      <c r="B320" s="4">
        <v>46113</v>
      </c>
      <c r="C320" s="4">
        <v>46203</v>
      </c>
      <c r="D320" s="3" t="s">
        <v>91</v>
      </c>
      <c r="E320" s="3" t="s">
        <v>117</v>
      </c>
      <c r="F320" s="3" t="s">
        <v>118</v>
      </c>
      <c r="G320" s="3" t="s">
        <v>118</v>
      </c>
      <c r="H320" s="3" t="s">
        <v>119</v>
      </c>
      <c r="I320" s="3" t="s">
        <v>120</v>
      </c>
      <c r="J320" s="3" t="s">
        <v>121</v>
      </c>
      <c r="K320" s="3" t="s">
        <v>122</v>
      </c>
      <c r="L320" s="3" t="s">
        <v>101</v>
      </c>
      <c r="M320" s="3" t="s">
        <v>104</v>
      </c>
      <c r="N320" s="3" t="s">
        <v>705</v>
      </c>
      <c r="O320" s="3" t="s">
        <v>106</v>
      </c>
      <c r="P320" s="3">
        <v>0</v>
      </c>
      <c r="Q320" s="10">
        <v>181</v>
      </c>
      <c r="R320" s="10" t="s">
        <v>124</v>
      </c>
      <c r="S320" s="3" t="s">
        <v>125</v>
      </c>
      <c r="T320" s="3" t="s">
        <v>125</v>
      </c>
      <c r="U320" s="3" t="s">
        <v>124</v>
      </c>
      <c r="V320" s="3" t="s">
        <v>125</v>
      </c>
      <c r="W320" s="3" t="s">
        <v>706</v>
      </c>
      <c r="X320" s="3" t="s">
        <v>705</v>
      </c>
      <c r="Y320" s="11">
        <v>46162</v>
      </c>
      <c r="Z320" s="11">
        <v>46162</v>
      </c>
      <c r="AA320" s="3">
        <v>313</v>
      </c>
      <c r="AB320" s="10">
        <v>181</v>
      </c>
      <c r="AC320" s="3">
        <v>0</v>
      </c>
      <c r="AD320" s="11">
        <v>46162</v>
      </c>
      <c r="AE320" s="17" t="str">
        <f>HYPERLINK("https://ieeg-my.sharepoint.com/:b:/g/personal/transparencia_ieeg_org_mx/IQCzrnORouxVRZiDBM5MdoHaAXkj7HL9AZ-IlYdjKd3Dwc4?e=le5ZiR")</f>
        <v>https://ieeg-my.sharepoint.com/:b:/g/personal/transparencia_ieeg_org_mx/IQCzrnORouxVRZiDBM5MdoHaAXkj7HL9AZ-IlYdjKd3Dwc4?e=le5ZiR</v>
      </c>
      <c r="AF320" s="3">
        <v>313</v>
      </c>
      <c r="AG320" s="7" t="s">
        <v>127</v>
      </c>
      <c r="AH320" s="3" t="s">
        <v>119</v>
      </c>
      <c r="AI320" s="4">
        <v>46204</v>
      </c>
      <c r="AJ320" s="8" t="s">
        <v>806</v>
      </c>
    </row>
    <row r="321" spans="1:36" x14ac:dyDescent="0.25">
      <c r="A321" s="3">
        <v>2026</v>
      </c>
      <c r="B321" s="4">
        <v>46113</v>
      </c>
      <c r="C321" s="4">
        <v>46203</v>
      </c>
      <c r="D321" s="3" t="s">
        <v>91</v>
      </c>
      <c r="E321" s="3" t="s">
        <v>117</v>
      </c>
      <c r="F321" s="3" t="s">
        <v>310</v>
      </c>
      <c r="G321" s="3" t="s">
        <v>310</v>
      </c>
      <c r="H321" s="3" t="s">
        <v>142</v>
      </c>
      <c r="I321" s="3" t="s">
        <v>311</v>
      </c>
      <c r="J321" s="3" t="s">
        <v>302</v>
      </c>
      <c r="K321" s="3" t="s">
        <v>312</v>
      </c>
      <c r="L321" t="s">
        <v>102</v>
      </c>
      <c r="M321" s="3" t="s">
        <v>104</v>
      </c>
      <c r="N321" s="3" t="s">
        <v>146</v>
      </c>
      <c r="O321" s="3" t="s">
        <v>106</v>
      </c>
      <c r="P321" s="3">
        <v>0</v>
      </c>
      <c r="Q321" s="10">
        <v>543</v>
      </c>
      <c r="R321" s="10" t="s">
        <v>124</v>
      </c>
      <c r="S321" s="3" t="s">
        <v>125</v>
      </c>
      <c r="T321" s="3" t="s">
        <v>125</v>
      </c>
      <c r="U321" s="3" t="s">
        <v>124</v>
      </c>
      <c r="V321" s="3" t="s">
        <v>125</v>
      </c>
      <c r="W321" s="3" t="s">
        <v>692</v>
      </c>
      <c r="X321" s="3" t="s">
        <v>146</v>
      </c>
      <c r="Y321" s="11">
        <v>46162</v>
      </c>
      <c r="Z321" s="11">
        <v>46164</v>
      </c>
      <c r="AA321" s="3">
        <v>314</v>
      </c>
      <c r="AB321" s="10">
        <v>543</v>
      </c>
      <c r="AC321" s="3">
        <v>0</v>
      </c>
      <c r="AD321" s="11">
        <v>46168</v>
      </c>
      <c r="AE321" s="17" t="str">
        <f>HYPERLINK("https://ieeg-my.sharepoint.com/:b:/g/personal/transparencia_ieeg_org_mx/IQCjcK3KFIMISZoPdCo7muNaAQ1O0J_n5iLI5Sny1dXIDyw?e=GvbG1g")</f>
        <v>https://ieeg-my.sharepoint.com/:b:/g/personal/transparencia_ieeg_org_mx/IQCjcK3KFIMISZoPdCo7muNaAQ1O0J_n5iLI5Sny1dXIDyw?e=GvbG1g</v>
      </c>
      <c r="AF321" s="3">
        <v>314</v>
      </c>
      <c r="AG321" s="7" t="s">
        <v>127</v>
      </c>
      <c r="AH321" s="3" t="s">
        <v>119</v>
      </c>
      <c r="AI321" s="4">
        <v>46204</v>
      </c>
      <c r="AJ321" s="8" t="s">
        <v>806</v>
      </c>
    </row>
    <row r="322" spans="1:36" x14ac:dyDescent="0.25">
      <c r="A322" s="3">
        <v>2026</v>
      </c>
      <c r="B322" s="4">
        <v>46113</v>
      </c>
      <c r="C322" s="4">
        <v>46203</v>
      </c>
      <c r="D322" s="3" t="s">
        <v>91</v>
      </c>
      <c r="E322" s="3" t="s">
        <v>117</v>
      </c>
      <c r="F322" s="3" t="s">
        <v>141</v>
      </c>
      <c r="G322" s="3" t="s">
        <v>141</v>
      </c>
      <c r="H322" s="3" t="s">
        <v>142</v>
      </c>
      <c r="I322" s="3" t="s">
        <v>399</v>
      </c>
      <c r="J322" s="3" t="s">
        <v>144</v>
      </c>
      <c r="K322" s="3" t="s">
        <v>145</v>
      </c>
      <c r="L322" s="3" t="s">
        <v>101</v>
      </c>
      <c r="M322" s="3" t="s">
        <v>104</v>
      </c>
      <c r="N322" s="3" t="s">
        <v>146</v>
      </c>
      <c r="O322" s="3" t="s">
        <v>106</v>
      </c>
      <c r="P322" s="3">
        <v>0</v>
      </c>
      <c r="Q322" s="10">
        <v>543</v>
      </c>
      <c r="R322" s="10" t="s">
        <v>124</v>
      </c>
      <c r="S322" s="3" t="s">
        <v>125</v>
      </c>
      <c r="T322" s="3" t="s">
        <v>125</v>
      </c>
      <c r="U322" s="3" t="s">
        <v>124</v>
      </c>
      <c r="V322" s="3" t="s">
        <v>125</v>
      </c>
      <c r="W322" s="3" t="s">
        <v>133</v>
      </c>
      <c r="X322" s="3" t="s">
        <v>146</v>
      </c>
      <c r="Y322" s="11">
        <v>46161</v>
      </c>
      <c r="Z322" s="11">
        <v>46164</v>
      </c>
      <c r="AA322" s="3">
        <v>315</v>
      </c>
      <c r="AB322" s="10">
        <v>543</v>
      </c>
      <c r="AC322" s="3">
        <v>0</v>
      </c>
      <c r="AD322" s="11">
        <v>46168</v>
      </c>
      <c r="AE322" s="17" t="str">
        <f>HYPERLINK("https://ieeg-my.sharepoint.com/:b:/g/personal/transparencia_ieeg_org_mx/IQCYcJJral9kTZjHspM-vdRtAQZOf55-JBWYfaQjySYnUJQ?e=f7cT9F")</f>
        <v>https://ieeg-my.sharepoint.com/:b:/g/personal/transparencia_ieeg_org_mx/IQCYcJJral9kTZjHspM-vdRtAQZOf55-JBWYfaQjySYnUJQ?e=f7cT9F</v>
      </c>
      <c r="AF322" s="3">
        <v>315</v>
      </c>
      <c r="AG322" s="7" t="s">
        <v>127</v>
      </c>
      <c r="AH322" s="3" t="s">
        <v>119</v>
      </c>
      <c r="AI322" s="4">
        <v>46204</v>
      </c>
      <c r="AJ322" s="8" t="s">
        <v>806</v>
      </c>
    </row>
    <row r="323" spans="1:36" x14ac:dyDescent="0.25">
      <c r="A323" s="3">
        <v>2026</v>
      </c>
      <c r="B323" s="4">
        <v>46113</v>
      </c>
      <c r="C323" s="4">
        <v>46203</v>
      </c>
      <c r="D323" s="3" t="s">
        <v>91</v>
      </c>
      <c r="E323" s="3" t="s">
        <v>117</v>
      </c>
      <c r="F323" s="3" t="s">
        <v>141</v>
      </c>
      <c r="G323" s="3" t="s">
        <v>141</v>
      </c>
      <c r="H323" s="3" t="s">
        <v>142</v>
      </c>
      <c r="I323" s="3" t="s">
        <v>535</v>
      </c>
      <c r="J323" s="3" t="s">
        <v>707</v>
      </c>
      <c r="K323" s="3" t="s">
        <v>178</v>
      </c>
      <c r="L323" s="3" t="s">
        <v>101</v>
      </c>
      <c r="M323" s="3" t="s">
        <v>104</v>
      </c>
      <c r="N323" s="3" t="s">
        <v>146</v>
      </c>
      <c r="O323" s="3" t="s">
        <v>106</v>
      </c>
      <c r="P323" s="3">
        <v>0</v>
      </c>
      <c r="Q323" s="10">
        <v>543</v>
      </c>
      <c r="R323" s="10" t="s">
        <v>124</v>
      </c>
      <c r="S323" s="3" t="s">
        <v>125</v>
      </c>
      <c r="T323" s="3" t="s">
        <v>125</v>
      </c>
      <c r="U323" s="3" t="s">
        <v>124</v>
      </c>
      <c r="V323" s="3" t="s">
        <v>125</v>
      </c>
      <c r="W323" s="3" t="s">
        <v>313</v>
      </c>
      <c r="X323" s="3" t="s">
        <v>146</v>
      </c>
      <c r="Y323" s="11">
        <v>46157</v>
      </c>
      <c r="Z323" s="11">
        <v>46161</v>
      </c>
      <c r="AA323" s="3">
        <v>316</v>
      </c>
      <c r="AB323" s="10">
        <v>543</v>
      </c>
      <c r="AC323" s="3">
        <v>0</v>
      </c>
      <c r="AD323" s="11">
        <v>46163</v>
      </c>
      <c r="AE323" s="17" t="str">
        <f>HYPERLINK("https://ieeg-my.sharepoint.com/:b:/g/personal/transparencia_ieeg_org_mx/IQDTigV1cOKbSpCUyVMin1oFAXvtJtsdSS3fyiNvLrGZ1RE?e=Hrs7Zf")</f>
        <v>https://ieeg-my.sharepoint.com/:b:/g/personal/transparencia_ieeg_org_mx/IQDTigV1cOKbSpCUyVMin1oFAXvtJtsdSS3fyiNvLrGZ1RE?e=Hrs7Zf</v>
      </c>
      <c r="AF323" s="3">
        <v>316</v>
      </c>
      <c r="AG323" s="7" t="s">
        <v>127</v>
      </c>
      <c r="AH323" s="3" t="s">
        <v>119</v>
      </c>
      <c r="AI323" s="4">
        <v>46204</v>
      </c>
      <c r="AJ323" s="8" t="s">
        <v>806</v>
      </c>
    </row>
    <row r="324" spans="1:36" x14ac:dyDescent="0.25">
      <c r="A324" s="3">
        <v>2026</v>
      </c>
      <c r="B324" s="4">
        <v>46113</v>
      </c>
      <c r="C324" s="4">
        <v>46203</v>
      </c>
      <c r="D324" s="3" t="s">
        <v>91</v>
      </c>
      <c r="E324" s="3" t="s">
        <v>134</v>
      </c>
      <c r="F324" s="3" t="s">
        <v>244</v>
      </c>
      <c r="G324" s="3" t="s">
        <v>245</v>
      </c>
      <c r="H324" s="3" t="s">
        <v>219</v>
      </c>
      <c r="I324" s="3" t="s">
        <v>395</v>
      </c>
      <c r="J324" s="3" t="s">
        <v>396</v>
      </c>
      <c r="K324" s="3" t="s">
        <v>397</v>
      </c>
      <c r="L324" t="s">
        <v>102</v>
      </c>
      <c r="M324" s="3" t="s">
        <v>104</v>
      </c>
      <c r="N324" s="3" t="s">
        <v>708</v>
      </c>
      <c r="O324" s="3" t="s">
        <v>106</v>
      </c>
      <c r="P324" s="3">
        <v>0</v>
      </c>
      <c r="Q324" s="10">
        <v>38</v>
      </c>
      <c r="R324" s="10" t="s">
        <v>124</v>
      </c>
      <c r="S324" s="3" t="s">
        <v>125</v>
      </c>
      <c r="T324" s="3" t="s">
        <v>125</v>
      </c>
      <c r="U324" s="3" t="s">
        <v>124</v>
      </c>
      <c r="V324" s="3" t="s">
        <v>125</v>
      </c>
      <c r="W324" s="3" t="s">
        <v>709</v>
      </c>
      <c r="X324" s="3" t="s">
        <v>708</v>
      </c>
      <c r="Y324" s="11">
        <v>46162</v>
      </c>
      <c r="Z324" s="11">
        <v>46162</v>
      </c>
      <c r="AA324" s="3">
        <v>317</v>
      </c>
      <c r="AB324" s="10">
        <v>38</v>
      </c>
      <c r="AC324" s="3">
        <v>0</v>
      </c>
      <c r="AD324" s="11">
        <v>46164</v>
      </c>
      <c r="AE324" s="19"/>
      <c r="AF324" s="3">
        <v>317</v>
      </c>
      <c r="AG324" s="7" t="s">
        <v>127</v>
      </c>
      <c r="AH324" s="3" t="s">
        <v>119</v>
      </c>
      <c r="AI324" s="4">
        <v>46204</v>
      </c>
      <c r="AJ324" s="8" t="s">
        <v>806</v>
      </c>
    </row>
    <row r="325" spans="1:36" x14ac:dyDescent="0.25">
      <c r="A325" s="3">
        <v>2026</v>
      </c>
      <c r="B325" s="4">
        <v>46113</v>
      </c>
      <c r="C325" s="4">
        <v>46203</v>
      </c>
      <c r="D325" s="3" t="s">
        <v>91</v>
      </c>
      <c r="E325" s="3" t="s">
        <v>117</v>
      </c>
      <c r="F325" s="3" t="s">
        <v>118</v>
      </c>
      <c r="G325" s="3" t="s">
        <v>118</v>
      </c>
      <c r="H325" s="3" t="s">
        <v>119</v>
      </c>
      <c r="I325" s="3" t="s">
        <v>342</v>
      </c>
      <c r="J325" s="3" t="s">
        <v>163</v>
      </c>
      <c r="K325" s="3" t="s">
        <v>164</v>
      </c>
      <c r="L325" s="3" t="s">
        <v>101</v>
      </c>
      <c r="M325" s="3" t="s">
        <v>104</v>
      </c>
      <c r="N325" s="3" t="s">
        <v>710</v>
      </c>
      <c r="O325" s="3" t="s">
        <v>106</v>
      </c>
      <c r="P325" s="3">
        <v>0</v>
      </c>
      <c r="Q325" s="10">
        <v>27</v>
      </c>
      <c r="R325" s="10" t="s">
        <v>124</v>
      </c>
      <c r="S325" s="3" t="s">
        <v>125</v>
      </c>
      <c r="T325" s="3" t="s">
        <v>125</v>
      </c>
      <c r="U325" s="3" t="s">
        <v>124</v>
      </c>
      <c r="V325" s="3" t="s">
        <v>125</v>
      </c>
      <c r="W325" s="3" t="s">
        <v>133</v>
      </c>
      <c r="X325" s="3" t="s">
        <v>710</v>
      </c>
      <c r="Y325" s="11">
        <v>46177</v>
      </c>
      <c r="Z325" s="11">
        <v>46177</v>
      </c>
      <c r="AA325" s="3">
        <v>318</v>
      </c>
      <c r="AB325" s="10">
        <v>27</v>
      </c>
      <c r="AC325" s="3">
        <v>0</v>
      </c>
      <c r="AD325" s="11">
        <v>46178</v>
      </c>
      <c r="AE325" s="20"/>
      <c r="AF325" s="3">
        <v>318</v>
      </c>
      <c r="AG325" s="7" t="s">
        <v>127</v>
      </c>
      <c r="AH325" s="3" t="s">
        <v>119</v>
      </c>
      <c r="AI325" s="4">
        <v>46204</v>
      </c>
      <c r="AJ325" s="8" t="s">
        <v>806</v>
      </c>
    </row>
    <row r="326" spans="1:36" x14ac:dyDescent="0.25">
      <c r="A326" s="3">
        <v>2026</v>
      </c>
      <c r="B326" s="4">
        <v>46113</v>
      </c>
      <c r="C326" s="4">
        <v>46203</v>
      </c>
      <c r="D326" s="3" t="s">
        <v>91</v>
      </c>
      <c r="E326" s="3" t="s">
        <v>117</v>
      </c>
      <c r="F326" s="3" t="s">
        <v>310</v>
      </c>
      <c r="G326" s="3" t="s">
        <v>310</v>
      </c>
      <c r="H326" s="3" t="s">
        <v>142</v>
      </c>
      <c r="I326" s="3" t="s">
        <v>400</v>
      </c>
      <c r="J326" s="3" t="s">
        <v>401</v>
      </c>
      <c r="K326" s="3" t="s">
        <v>138</v>
      </c>
      <c r="L326" t="s">
        <v>102</v>
      </c>
      <c r="M326" s="3" t="s">
        <v>104</v>
      </c>
      <c r="N326" s="3" t="s">
        <v>146</v>
      </c>
      <c r="O326" s="3" t="s">
        <v>106</v>
      </c>
      <c r="P326" s="3">
        <v>0</v>
      </c>
      <c r="Q326" s="10">
        <v>170</v>
      </c>
      <c r="R326" s="10" t="s">
        <v>124</v>
      </c>
      <c r="S326" s="3" t="s">
        <v>125</v>
      </c>
      <c r="T326" s="3" t="s">
        <v>125</v>
      </c>
      <c r="U326" s="3" t="s">
        <v>124</v>
      </c>
      <c r="V326" s="3" t="s">
        <v>125</v>
      </c>
      <c r="W326" s="3" t="s">
        <v>313</v>
      </c>
      <c r="X326" s="3" t="s">
        <v>146</v>
      </c>
      <c r="Y326" s="11">
        <v>46162</v>
      </c>
      <c r="Z326" s="11">
        <v>46163</v>
      </c>
      <c r="AA326" s="3">
        <v>319</v>
      </c>
      <c r="AB326" s="10">
        <v>170</v>
      </c>
      <c r="AC326" s="3">
        <v>0</v>
      </c>
      <c r="AD326" s="11">
        <v>46168</v>
      </c>
      <c r="AE326" s="20"/>
      <c r="AF326" s="3">
        <v>319</v>
      </c>
      <c r="AG326" s="7" t="s">
        <v>127</v>
      </c>
      <c r="AH326" s="3" t="s">
        <v>119</v>
      </c>
      <c r="AI326" s="4">
        <v>46204</v>
      </c>
      <c r="AJ326" s="8" t="s">
        <v>806</v>
      </c>
    </row>
    <row r="327" spans="1:36" x14ac:dyDescent="0.25">
      <c r="A327" s="3">
        <v>2026</v>
      </c>
      <c r="B327" s="4">
        <v>46113</v>
      </c>
      <c r="C327" s="4">
        <v>46203</v>
      </c>
      <c r="D327" s="3" t="s">
        <v>91</v>
      </c>
      <c r="E327" s="3" t="s">
        <v>117</v>
      </c>
      <c r="F327" s="3" t="s">
        <v>141</v>
      </c>
      <c r="G327" s="3" t="s">
        <v>141</v>
      </c>
      <c r="H327" s="3" t="s">
        <v>142</v>
      </c>
      <c r="I327" s="3" t="s">
        <v>176</v>
      </c>
      <c r="J327" s="3" t="s">
        <v>177</v>
      </c>
      <c r="K327" s="3" t="s">
        <v>178</v>
      </c>
      <c r="L327" s="3" t="s">
        <v>101</v>
      </c>
      <c r="M327" s="3" t="s">
        <v>104</v>
      </c>
      <c r="N327" s="3" t="s">
        <v>146</v>
      </c>
      <c r="O327" s="3" t="s">
        <v>106</v>
      </c>
      <c r="P327" s="3">
        <v>0</v>
      </c>
      <c r="Q327" s="10">
        <v>114</v>
      </c>
      <c r="R327" s="10" t="s">
        <v>124</v>
      </c>
      <c r="S327" s="3" t="s">
        <v>125</v>
      </c>
      <c r="T327" s="3" t="s">
        <v>125</v>
      </c>
      <c r="U327" s="3" t="s">
        <v>124</v>
      </c>
      <c r="V327" s="3" t="s">
        <v>125</v>
      </c>
      <c r="W327" s="3" t="s">
        <v>711</v>
      </c>
      <c r="X327" s="3" t="s">
        <v>146</v>
      </c>
      <c r="Y327" s="11">
        <v>46167</v>
      </c>
      <c r="Z327" s="11">
        <v>46171</v>
      </c>
      <c r="AA327" s="3">
        <v>320</v>
      </c>
      <c r="AB327" s="10">
        <v>114</v>
      </c>
      <c r="AC327" s="3">
        <v>0</v>
      </c>
      <c r="AD327" s="11">
        <v>46176</v>
      </c>
      <c r="AE327" s="19"/>
      <c r="AF327" s="3">
        <v>320</v>
      </c>
      <c r="AG327" s="7" t="s">
        <v>127</v>
      </c>
      <c r="AH327" s="3" t="s">
        <v>119</v>
      </c>
      <c r="AI327" s="4">
        <v>46204</v>
      </c>
      <c r="AJ327" s="8" t="s">
        <v>806</v>
      </c>
    </row>
    <row r="328" spans="1:36" x14ac:dyDescent="0.25">
      <c r="A328" s="3">
        <v>2026</v>
      </c>
      <c r="B328" s="4">
        <v>46113</v>
      </c>
      <c r="C328" s="4">
        <v>46203</v>
      </c>
      <c r="D328" s="3" t="s">
        <v>91</v>
      </c>
      <c r="E328" s="3" t="s">
        <v>117</v>
      </c>
      <c r="F328" s="3" t="s">
        <v>310</v>
      </c>
      <c r="G328" s="3" t="s">
        <v>310</v>
      </c>
      <c r="H328" s="3" t="s">
        <v>142</v>
      </c>
      <c r="I328" s="3" t="s">
        <v>311</v>
      </c>
      <c r="J328" s="3" t="s">
        <v>302</v>
      </c>
      <c r="K328" s="3" t="s">
        <v>312</v>
      </c>
      <c r="L328" t="s">
        <v>102</v>
      </c>
      <c r="M328" s="3" t="s">
        <v>104</v>
      </c>
      <c r="N328" s="3" t="s">
        <v>146</v>
      </c>
      <c r="O328" s="3" t="s">
        <v>106</v>
      </c>
      <c r="P328" s="3">
        <v>0</v>
      </c>
      <c r="Q328" s="10">
        <v>246</v>
      </c>
      <c r="R328" s="10" t="s">
        <v>124</v>
      </c>
      <c r="S328" s="3" t="s">
        <v>125</v>
      </c>
      <c r="T328" s="3" t="s">
        <v>125</v>
      </c>
      <c r="U328" s="3" t="s">
        <v>124</v>
      </c>
      <c r="V328" s="3" t="s">
        <v>125</v>
      </c>
      <c r="W328" s="3" t="s">
        <v>133</v>
      </c>
      <c r="X328" s="3" t="s">
        <v>146</v>
      </c>
      <c r="Y328" s="11">
        <v>46170</v>
      </c>
      <c r="Z328" s="11">
        <v>46170</v>
      </c>
      <c r="AA328" s="3">
        <v>321</v>
      </c>
      <c r="AB328" s="10">
        <v>246</v>
      </c>
      <c r="AC328" s="3">
        <v>0</v>
      </c>
      <c r="AD328" s="11">
        <v>46176</v>
      </c>
      <c r="AE328" s="19"/>
      <c r="AF328" s="3">
        <v>321</v>
      </c>
      <c r="AG328" s="7" t="s">
        <v>127</v>
      </c>
      <c r="AH328" s="3" t="s">
        <v>119</v>
      </c>
      <c r="AI328" s="4">
        <v>46204</v>
      </c>
      <c r="AJ328" s="8" t="s">
        <v>806</v>
      </c>
    </row>
    <row r="329" spans="1:36" x14ac:dyDescent="0.25">
      <c r="A329" s="3">
        <v>2026</v>
      </c>
      <c r="B329" s="4">
        <v>46113</v>
      </c>
      <c r="C329" s="4">
        <v>46203</v>
      </c>
      <c r="D329" s="3" t="s">
        <v>91</v>
      </c>
      <c r="E329" s="3" t="s">
        <v>117</v>
      </c>
      <c r="F329" s="3" t="s">
        <v>141</v>
      </c>
      <c r="G329" s="3" t="s">
        <v>141</v>
      </c>
      <c r="H329" s="3" t="s">
        <v>142</v>
      </c>
      <c r="I329" s="3" t="s">
        <v>712</v>
      </c>
      <c r="J329" s="3" t="s">
        <v>206</v>
      </c>
      <c r="K329" s="3" t="s">
        <v>713</v>
      </c>
      <c r="L329" s="3" t="s">
        <v>101</v>
      </c>
      <c r="M329" s="3" t="s">
        <v>104</v>
      </c>
      <c r="N329" s="3" t="s">
        <v>146</v>
      </c>
      <c r="O329" s="3" t="s">
        <v>106</v>
      </c>
      <c r="P329" s="3">
        <v>0</v>
      </c>
      <c r="Q329" s="10">
        <v>114</v>
      </c>
      <c r="R329" s="10" t="s">
        <v>124</v>
      </c>
      <c r="S329" s="3" t="s">
        <v>125</v>
      </c>
      <c r="T329" s="3" t="s">
        <v>125</v>
      </c>
      <c r="U329" s="3" t="s">
        <v>124</v>
      </c>
      <c r="V329" s="3" t="s">
        <v>125</v>
      </c>
      <c r="W329" s="3" t="s">
        <v>133</v>
      </c>
      <c r="X329" s="3" t="s">
        <v>146</v>
      </c>
      <c r="Y329" s="11">
        <v>46168</v>
      </c>
      <c r="Z329" s="11">
        <v>46169</v>
      </c>
      <c r="AA329" s="3">
        <v>322</v>
      </c>
      <c r="AB329" s="10">
        <v>114</v>
      </c>
      <c r="AC329" s="3">
        <v>0</v>
      </c>
      <c r="AD329" s="11">
        <v>46176</v>
      </c>
      <c r="AE329" s="20"/>
      <c r="AF329" s="3">
        <v>322</v>
      </c>
      <c r="AG329" s="7" t="s">
        <v>127</v>
      </c>
      <c r="AH329" s="3" t="s">
        <v>119</v>
      </c>
      <c r="AI329" s="4">
        <v>46204</v>
      </c>
      <c r="AJ329" s="8" t="s">
        <v>806</v>
      </c>
    </row>
    <row r="330" spans="1:36" x14ac:dyDescent="0.25">
      <c r="A330" s="3">
        <v>2026</v>
      </c>
      <c r="B330" s="4">
        <v>46113</v>
      </c>
      <c r="C330" s="4">
        <v>46203</v>
      </c>
      <c r="D330" s="3" t="s">
        <v>91</v>
      </c>
      <c r="E330" s="3" t="s">
        <v>134</v>
      </c>
      <c r="F330" s="3" t="s">
        <v>244</v>
      </c>
      <c r="G330" s="3" t="s">
        <v>245</v>
      </c>
      <c r="H330" s="3" t="s">
        <v>219</v>
      </c>
      <c r="I330" s="3" t="s">
        <v>395</v>
      </c>
      <c r="J330" s="3" t="s">
        <v>396</v>
      </c>
      <c r="K330" s="3" t="s">
        <v>397</v>
      </c>
      <c r="L330" t="s">
        <v>102</v>
      </c>
      <c r="M330" s="3" t="s">
        <v>104</v>
      </c>
      <c r="N330" s="3" t="s">
        <v>708</v>
      </c>
      <c r="O330" s="3" t="s">
        <v>106</v>
      </c>
      <c r="P330" s="3">
        <v>0</v>
      </c>
      <c r="Q330" s="10">
        <v>361</v>
      </c>
      <c r="R330" s="10" t="s">
        <v>124</v>
      </c>
      <c r="S330" s="3" t="s">
        <v>125</v>
      </c>
      <c r="T330" s="3" t="s">
        <v>125</v>
      </c>
      <c r="U330" s="3" t="s">
        <v>124</v>
      </c>
      <c r="V330" s="3" t="s">
        <v>125</v>
      </c>
      <c r="W330" s="3" t="s">
        <v>709</v>
      </c>
      <c r="X330" s="3" t="s">
        <v>708</v>
      </c>
      <c r="Y330" s="11">
        <v>46162</v>
      </c>
      <c r="Z330" s="11">
        <v>46162</v>
      </c>
      <c r="AA330" s="3">
        <v>323</v>
      </c>
      <c r="AB330" s="10">
        <v>361</v>
      </c>
      <c r="AC330" s="3">
        <v>0</v>
      </c>
      <c r="AD330" s="11">
        <v>46164</v>
      </c>
      <c r="AE330" s="17" t="str">
        <f>HYPERLINK("https://ieeg-my.sharepoint.com/:b:/g/personal/transparencia_ieeg_org_mx/IQCcvqLV7mtWR4BoRptPC_8DARrGkMI5kirmT96SZGrayis?e=5VVGMs")</f>
        <v>https://ieeg-my.sharepoint.com/:b:/g/personal/transparencia_ieeg_org_mx/IQCcvqLV7mtWR4BoRptPC_8DARrGkMI5kirmT96SZGrayis?e=5VVGMs</v>
      </c>
      <c r="AF330" s="3">
        <v>323</v>
      </c>
      <c r="AG330" s="7" t="s">
        <v>127</v>
      </c>
      <c r="AH330" s="3" t="s">
        <v>119</v>
      </c>
      <c r="AI330" s="4">
        <v>46204</v>
      </c>
      <c r="AJ330" s="8" t="s">
        <v>806</v>
      </c>
    </row>
    <row r="331" spans="1:36" x14ac:dyDescent="0.25">
      <c r="A331" s="3">
        <v>2026</v>
      </c>
      <c r="B331" s="4">
        <v>46113</v>
      </c>
      <c r="C331" s="4">
        <v>46203</v>
      </c>
      <c r="D331" s="3" t="s">
        <v>91</v>
      </c>
      <c r="E331" s="3" t="s">
        <v>117</v>
      </c>
      <c r="F331" s="3" t="s">
        <v>118</v>
      </c>
      <c r="G331" s="3" t="s">
        <v>118</v>
      </c>
      <c r="H331" s="3" t="s">
        <v>119</v>
      </c>
      <c r="I331" s="3" t="s">
        <v>158</v>
      </c>
      <c r="J331" s="3" t="s">
        <v>159</v>
      </c>
      <c r="K331" s="3" t="s">
        <v>139</v>
      </c>
      <c r="L331" s="3" t="s">
        <v>101</v>
      </c>
      <c r="M331" s="3" t="s">
        <v>104</v>
      </c>
      <c r="N331" s="3" t="s">
        <v>714</v>
      </c>
      <c r="O331" s="3" t="s">
        <v>106</v>
      </c>
      <c r="P331" s="3">
        <v>0</v>
      </c>
      <c r="Q331" s="10">
        <v>181</v>
      </c>
      <c r="R331" s="10" t="s">
        <v>124</v>
      </c>
      <c r="S331" s="3" t="s">
        <v>125</v>
      </c>
      <c r="T331" s="3" t="s">
        <v>125</v>
      </c>
      <c r="U331" s="3" t="s">
        <v>124</v>
      </c>
      <c r="V331" s="3" t="s">
        <v>125</v>
      </c>
      <c r="W331" s="3" t="s">
        <v>126</v>
      </c>
      <c r="X331" s="3" t="s">
        <v>714</v>
      </c>
      <c r="Y331" s="11">
        <v>46175</v>
      </c>
      <c r="Z331" s="11">
        <v>46175</v>
      </c>
      <c r="AA331" s="3">
        <v>324</v>
      </c>
      <c r="AB331" s="10">
        <v>181</v>
      </c>
      <c r="AC331" s="3">
        <v>0</v>
      </c>
      <c r="AD331" s="11">
        <v>46176</v>
      </c>
      <c r="AE331" s="17" t="str">
        <f>HYPERLINK("https://ieeg-my.sharepoint.com/:b:/g/personal/transparencia_ieeg_org_mx/IQAmH2tpq-uFQbbHOr7yRDnlAXbhSda3IbOyYH5U22-agro?e=0pRF3t")</f>
        <v>https://ieeg-my.sharepoint.com/:b:/g/personal/transparencia_ieeg_org_mx/IQAmH2tpq-uFQbbHOr7yRDnlAXbhSda3IbOyYH5U22-agro?e=0pRF3t</v>
      </c>
      <c r="AF331" s="3">
        <v>324</v>
      </c>
      <c r="AG331" s="7" t="s">
        <v>127</v>
      </c>
      <c r="AH331" s="3" t="s">
        <v>119</v>
      </c>
      <c r="AI331" s="4">
        <v>46204</v>
      </c>
      <c r="AJ331" s="8" t="s">
        <v>806</v>
      </c>
    </row>
    <row r="332" spans="1:36" x14ac:dyDescent="0.25">
      <c r="A332" s="3">
        <v>2026</v>
      </c>
      <c r="B332" s="4">
        <v>46113</v>
      </c>
      <c r="C332" s="4">
        <v>46203</v>
      </c>
      <c r="D332" s="3" t="s">
        <v>91</v>
      </c>
      <c r="E332" s="3" t="s">
        <v>117</v>
      </c>
      <c r="F332" s="3" t="s">
        <v>118</v>
      </c>
      <c r="G332" s="3" t="s">
        <v>118</v>
      </c>
      <c r="H332" s="3" t="s">
        <v>119</v>
      </c>
      <c r="I332" s="3" t="s">
        <v>158</v>
      </c>
      <c r="J332" s="3" t="s">
        <v>159</v>
      </c>
      <c r="K332" s="3" t="s">
        <v>139</v>
      </c>
      <c r="L332" s="3" t="s">
        <v>101</v>
      </c>
      <c r="M332" s="3" t="s">
        <v>104</v>
      </c>
      <c r="N332" s="3" t="s">
        <v>715</v>
      </c>
      <c r="O332" s="3" t="s">
        <v>106</v>
      </c>
      <c r="P332" s="3">
        <v>0</v>
      </c>
      <c r="Q332" s="10">
        <v>181</v>
      </c>
      <c r="R332" s="10" t="s">
        <v>124</v>
      </c>
      <c r="S332" s="3" t="s">
        <v>125</v>
      </c>
      <c r="T332" s="3" t="s">
        <v>125</v>
      </c>
      <c r="U332" s="3" t="s">
        <v>124</v>
      </c>
      <c r="V332" s="3" t="s">
        <v>125</v>
      </c>
      <c r="W332" s="3" t="s">
        <v>171</v>
      </c>
      <c r="X332" s="3" t="s">
        <v>715</v>
      </c>
      <c r="Y332" s="11">
        <v>46174</v>
      </c>
      <c r="Z332" s="11">
        <v>46174</v>
      </c>
      <c r="AA332" s="3">
        <v>325</v>
      </c>
      <c r="AB332" s="10">
        <v>181</v>
      </c>
      <c r="AC332" s="3">
        <v>0</v>
      </c>
      <c r="AD332" s="11">
        <v>46176</v>
      </c>
      <c r="AE332" s="17" t="str">
        <f>HYPERLINK("https://ieeg-my.sharepoint.com/:b:/g/personal/transparencia_ieeg_org_mx/IQD_F7goSJVGRpuj0Umh7cAyAZMDNVfKTkuVnrWhiCe1aPk?e=S9aujY")</f>
        <v>https://ieeg-my.sharepoint.com/:b:/g/personal/transparencia_ieeg_org_mx/IQD_F7goSJVGRpuj0Umh7cAyAZMDNVfKTkuVnrWhiCe1aPk?e=S9aujY</v>
      </c>
      <c r="AF332" s="3">
        <v>325</v>
      </c>
      <c r="AG332" s="7" t="s">
        <v>127</v>
      </c>
      <c r="AH332" s="3" t="s">
        <v>119</v>
      </c>
      <c r="AI332" s="4">
        <v>46204</v>
      </c>
      <c r="AJ332" s="8" t="s">
        <v>806</v>
      </c>
    </row>
    <row r="333" spans="1:36" x14ac:dyDescent="0.25">
      <c r="A333" s="3">
        <v>2026</v>
      </c>
      <c r="B333" s="4">
        <v>46113</v>
      </c>
      <c r="C333" s="4">
        <v>46203</v>
      </c>
      <c r="D333" s="3" t="s">
        <v>91</v>
      </c>
      <c r="E333" s="3" t="s">
        <v>117</v>
      </c>
      <c r="F333" s="3" t="s">
        <v>118</v>
      </c>
      <c r="G333" s="3" t="s">
        <v>118</v>
      </c>
      <c r="H333" s="3" t="s">
        <v>119</v>
      </c>
      <c r="I333" s="3" t="s">
        <v>158</v>
      </c>
      <c r="J333" s="3" t="s">
        <v>159</v>
      </c>
      <c r="K333" s="3" t="s">
        <v>139</v>
      </c>
      <c r="L333" s="3" t="s">
        <v>101</v>
      </c>
      <c r="M333" s="3" t="s">
        <v>104</v>
      </c>
      <c r="N333" s="3" t="s">
        <v>716</v>
      </c>
      <c r="O333" s="3" t="s">
        <v>106</v>
      </c>
      <c r="P333" s="3">
        <v>0</v>
      </c>
      <c r="Q333" s="10">
        <v>181</v>
      </c>
      <c r="R333" s="10" t="s">
        <v>124</v>
      </c>
      <c r="S333" s="3" t="s">
        <v>125</v>
      </c>
      <c r="T333" s="3" t="s">
        <v>125</v>
      </c>
      <c r="U333" s="3" t="s">
        <v>124</v>
      </c>
      <c r="V333" s="3" t="s">
        <v>125</v>
      </c>
      <c r="W333" s="3" t="s">
        <v>126</v>
      </c>
      <c r="X333" s="3" t="s">
        <v>716</v>
      </c>
      <c r="Y333" s="11">
        <v>46177</v>
      </c>
      <c r="Z333" s="11">
        <v>46177</v>
      </c>
      <c r="AA333" s="3">
        <v>326</v>
      </c>
      <c r="AB333" s="10">
        <v>181</v>
      </c>
      <c r="AC333" s="3">
        <v>0</v>
      </c>
      <c r="AD333" s="11">
        <v>46181</v>
      </c>
      <c r="AE333" s="17" t="str">
        <f>HYPERLINK("https://ieeg-my.sharepoint.com/:b:/g/personal/transparencia_ieeg_org_mx/IQBbxwNDhyTRR7G7xlscFbfaAbfSTerkFVCVau6Z3GQ8ihc?e=SQsTnl")</f>
        <v>https://ieeg-my.sharepoint.com/:b:/g/personal/transparencia_ieeg_org_mx/IQBbxwNDhyTRR7G7xlscFbfaAbfSTerkFVCVau6Z3GQ8ihc?e=SQsTnl</v>
      </c>
      <c r="AF333" s="3">
        <v>326</v>
      </c>
      <c r="AG333" s="7" t="s">
        <v>127</v>
      </c>
      <c r="AH333" s="3" t="s">
        <v>119</v>
      </c>
      <c r="AI333" s="4">
        <v>46204</v>
      </c>
      <c r="AJ333" s="8" t="s">
        <v>806</v>
      </c>
    </row>
    <row r="334" spans="1:36" x14ac:dyDescent="0.25">
      <c r="A334" s="3">
        <v>2026</v>
      </c>
      <c r="B334" s="4">
        <v>46113</v>
      </c>
      <c r="C334" s="4">
        <v>46203</v>
      </c>
      <c r="D334" s="3" t="s">
        <v>91</v>
      </c>
      <c r="E334" s="3" t="s">
        <v>117</v>
      </c>
      <c r="F334" s="3" t="s">
        <v>118</v>
      </c>
      <c r="G334" s="3" t="s">
        <v>118</v>
      </c>
      <c r="H334" s="3" t="s">
        <v>119</v>
      </c>
      <c r="I334" s="3" t="s">
        <v>342</v>
      </c>
      <c r="J334" s="3" t="s">
        <v>163</v>
      </c>
      <c r="K334" s="3" t="s">
        <v>164</v>
      </c>
      <c r="L334" s="3" t="s">
        <v>101</v>
      </c>
      <c r="M334" s="3" t="s">
        <v>104</v>
      </c>
      <c r="N334" s="3" t="s">
        <v>717</v>
      </c>
      <c r="O334" s="3" t="s">
        <v>106</v>
      </c>
      <c r="P334" s="3">
        <v>0</v>
      </c>
      <c r="Q334" s="10">
        <v>181</v>
      </c>
      <c r="R334" s="10" t="s">
        <v>124</v>
      </c>
      <c r="S334" s="3" t="s">
        <v>125</v>
      </c>
      <c r="T334" s="3" t="s">
        <v>125</v>
      </c>
      <c r="U334" s="3" t="s">
        <v>124</v>
      </c>
      <c r="V334" s="3" t="s">
        <v>125</v>
      </c>
      <c r="W334" s="3" t="s">
        <v>133</v>
      </c>
      <c r="X334" s="3" t="s">
        <v>717</v>
      </c>
      <c r="Y334" s="11">
        <v>46175</v>
      </c>
      <c r="Z334" s="11">
        <v>46175</v>
      </c>
      <c r="AA334" s="3">
        <v>327</v>
      </c>
      <c r="AB334" s="10">
        <v>181</v>
      </c>
      <c r="AC334" s="3">
        <v>0</v>
      </c>
      <c r="AD334" s="11">
        <v>46176</v>
      </c>
      <c r="AE334" s="17" t="str">
        <f>HYPERLINK("https://ieeg-my.sharepoint.com/:b:/g/personal/transparencia_ieeg_org_mx/IQBbxwNDhyTRR7G7xlscFbfaAbfSTerkFVCVau6Z3GQ8ihc?e=SQsTnl")</f>
        <v>https://ieeg-my.sharepoint.com/:b:/g/personal/transparencia_ieeg_org_mx/IQBbxwNDhyTRR7G7xlscFbfaAbfSTerkFVCVau6Z3GQ8ihc?e=SQsTnl</v>
      </c>
      <c r="AF334" s="3">
        <v>327</v>
      </c>
      <c r="AG334" s="7" t="s">
        <v>127</v>
      </c>
      <c r="AH334" s="3" t="s">
        <v>119</v>
      </c>
      <c r="AI334" s="4">
        <v>46204</v>
      </c>
      <c r="AJ334" s="8" t="s">
        <v>806</v>
      </c>
    </row>
    <row r="335" spans="1:36" x14ac:dyDescent="0.25">
      <c r="A335" s="3">
        <v>2026</v>
      </c>
      <c r="B335" s="4">
        <v>46113</v>
      </c>
      <c r="C335" s="4">
        <v>46203</v>
      </c>
      <c r="D335" s="3" t="s">
        <v>91</v>
      </c>
      <c r="E335" s="3" t="s">
        <v>117</v>
      </c>
      <c r="F335" s="3" t="s">
        <v>118</v>
      </c>
      <c r="G335" s="3" t="s">
        <v>118</v>
      </c>
      <c r="H335" s="3" t="s">
        <v>119</v>
      </c>
      <c r="I335" s="3" t="s">
        <v>162</v>
      </c>
      <c r="J335" s="3" t="s">
        <v>163</v>
      </c>
      <c r="K335" s="3" t="s">
        <v>164</v>
      </c>
      <c r="L335" s="3" t="s">
        <v>101</v>
      </c>
      <c r="M335" s="3" t="s">
        <v>104</v>
      </c>
      <c r="N335" s="3" t="s">
        <v>718</v>
      </c>
      <c r="O335" s="3" t="s">
        <v>106</v>
      </c>
      <c r="P335" s="3">
        <v>0</v>
      </c>
      <c r="Q335" s="10">
        <v>181</v>
      </c>
      <c r="R335" s="10" t="s">
        <v>124</v>
      </c>
      <c r="S335" s="3" t="s">
        <v>125</v>
      </c>
      <c r="T335" s="3" t="s">
        <v>125</v>
      </c>
      <c r="U335" s="3" t="s">
        <v>124</v>
      </c>
      <c r="V335" s="3" t="s">
        <v>125</v>
      </c>
      <c r="W335" s="3" t="s">
        <v>133</v>
      </c>
      <c r="X335" s="3" t="s">
        <v>718</v>
      </c>
      <c r="Y335" s="11">
        <v>46177</v>
      </c>
      <c r="Z335" s="11">
        <v>46177</v>
      </c>
      <c r="AA335" s="3">
        <v>328</v>
      </c>
      <c r="AB335" s="10">
        <v>181</v>
      </c>
      <c r="AC335" s="3">
        <v>0</v>
      </c>
      <c r="AD335" s="11">
        <v>46178</v>
      </c>
      <c r="AE335" s="17" t="str">
        <f>HYPERLINK("https://ieeg-my.sharepoint.com/:b:/g/personal/transparencia_ieeg_org_mx/IQB5hMSk-itdQrnioKFpSDjNAS-o7Uhq6zQvG3Gu02nC0MY?e=PvmBKb")</f>
        <v>https://ieeg-my.sharepoint.com/:b:/g/personal/transparencia_ieeg_org_mx/IQB5hMSk-itdQrnioKFpSDjNAS-o7Uhq6zQvG3Gu02nC0MY?e=PvmBKb</v>
      </c>
      <c r="AF335" s="3">
        <v>328</v>
      </c>
      <c r="AG335" s="7" t="s">
        <v>127</v>
      </c>
      <c r="AH335" s="3" t="s">
        <v>119</v>
      </c>
      <c r="AI335" s="4">
        <v>46204</v>
      </c>
      <c r="AJ335" s="8" t="s">
        <v>806</v>
      </c>
    </row>
    <row r="336" spans="1:36" x14ac:dyDescent="0.25">
      <c r="A336" s="3">
        <v>2026</v>
      </c>
      <c r="B336" s="4">
        <v>46113</v>
      </c>
      <c r="C336" s="4">
        <v>46203</v>
      </c>
      <c r="D336" s="3" t="s">
        <v>91</v>
      </c>
      <c r="E336" s="3" t="s">
        <v>117</v>
      </c>
      <c r="F336" s="3" t="s">
        <v>199</v>
      </c>
      <c r="G336" s="3" t="s">
        <v>199</v>
      </c>
      <c r="H336" s="3" t="s">
        <v>142</v>
      </c>
      <c r="I336" s="3" t="s">
        <v>311</v>
      </c>
      <c r="J336" s="3" t="s">
        <v>302</v>
      </c>
      <c r="K336" s="3" t="s">
        <v>312</v>
      </c>
      <c r="L336" t="s">
        <v>102</v>
      </c>
      <c r="M336" s="3" t="s">
        <v>104</v>
      </c>
      <c r="N336" s="3" t="s">
        <v>146</v>
      </c>
      <c r="O336" s="3" t="s">
        <v>106</v>
      </c>
      <c r="P336" s="3">
        <v>0</v>
      </c>
      <c r="Q336" s="10">
        <v>362</v>
      </c>
      <c r="R336" s="10" t="s">
        <v>124</v>
      </c>
      <c r="S336" s="3" t="s">
        <v>125</v>
      </c>
      <c r="T336" s="3" t="s">
        <v>125</v>
      </c>
      <c r="U336" s="3" t="s">
        <v>124</v>
      </c>
      <c r="V336" s="3" t="s">
        <v>125</v>
      </c>
      <c r="W336" s="3" t="s">
        <v>171</v>
      </c>
      <c r="X336" s="3" t="s">
        <v>146</v>
      </c>
      <c r="Y336" s="11">
        <v>46153</v>
      </c>
      <c r="Z336" s="11">
        <v>46154</v>
      </c>
      <c r="AA336" s="3">
        <v>329</v>
      </c>
      <c r="AB336" s="10">
        <v>362</v>
      </c>
      <c r="AC336" s="3">
        <v>0</v>
      </c>
      <c r="AD336" s="11">
        <v>46157</v>
      </c>
      <c r="AE336" s="17" t="str">
        <f>HYPERLINK("https://ieeg-my.sharepoint.com/:b:/g/personal/transparencia_ieeg_org_mx/IQCe70LAomTsTIT0EOIUGqlNAbjtALOa-BqtxUdRnhbL0Uo?e=KYiayZ")</f>
        <v>https://ieeg-my.sharepoint.com/:b:/g/personal/transparencia_ieeg_org_mx/IQCe70LAomTsTIT0EOIUGqlNAbjtALOa-BqtxUdRnhbL0Uo?e=KYiayZ</v>
      </c>
      <c r="AF336" s="3">
        <v>329</v>
      </c>
      <c r="AG336" s="7" t="s">
        <v>127</v>
      </c>
      <c r="AH336" s="3" t="s">
        <v>119</v>
      </c>
      <c r="AI336" s="4">
        <v>46204</v>
      </c>
      <c r="AJ336" s="8" t="s">
        <v>806</v>
      </c>
    </row>
    <row r="337" spans="1:36" x14ac:dyDescent="0.25">
      <c r="A337" s="3">
        <v>2026</v>
      </c>
      <c r="B337" s="4">
        <v>46113</v>
      </c>
      <c r="C337" s="4">
        <v>46203</v>
      </c>
      <c r="D337" s="3" t="s">
        <v>91</v>
      </c>
      <c r="E337" s="3" t="s">
        <v>117</v>
      </c>
      <c r="F337" s="3" t="s">
        <v>141</v>
      </c>
      <c r="G337" s="3" t="s">
        <v>141</v>
      </c>
      <c r="H337" s="3" t="s">
        <v>142</v>
      </c>
      <c r="I337" s="3" t="s">
        <v>535</v>
      </c>
      <c r="J337" s="3" t="s">
        <v>177</v>
      </c>
      <c r="K337" s="3" t="s">
        <v>178</v>
      </c>
      <c r="L337" s="3" t="s">
        <v>101</v>
      </c>
      <c r="M337" s="3" t="s">
        <v>104</v>
      </c>
      <c r="N337" s="3" t="s">
        <v>146</v>
      </c>
      <c r="O337" s="3" t="s">
        <v>106</v>
      </c>
      <c r="P337" s="3">
        <v>0</v>
      </c>
      <c r="Q337" s="10">
        <v>543</v>
      </c>
      <c r="R337" s="10" t="s">
        <v>124</v>
      </c>
      <c r="S337" s="3" t="s">
        <v>125</v>
      </c>
      <c r="T337" s="3" t="s">
        <v>125</v>
      </c>
      <c r="U337" s="3" t="s">
        <v>124</v>
      </c>
      <c r="V337" s="3" t="s">
        <v>125</v>
      </c>
      <c r="W337" s="3" t="s">
        <v>719</v>
      </c>
      <c r="X337" s="3" t="s">
        <v>146</v>
      </c>
      <c r="Y337" s="11">
        <v>46162</v>
      </c>
      <c r="Z337" s="11">
        <v>46164</v>
      </c>
      <c r="AA337" s="3">
        <v>330</v>
      </c>
      <c r="AB337" s="10">
        <v>543</v>
      </c>
      <c r="AC337" s="3">
        <v>0</v>
      </c>
      <c r="AD337" s="11">
        <v>46168</v>
      </c>
      <c r="AE337" s="17" t="str">
        <f>HYPERLINK("https://ieeg-my.sharepoint.com/:b:/g/personal/transparencia_ieeg_org_mx/IQDC4W15eyuvQYgaUXiFuCNqAePrrvAgJhJGM5kg1uiHejw?e=ZXHru5")</f>
        <v>https://ieeg-my.sharepoint.com/:b:/g/personal/transparencia_ieeg_org_mx/IQDC4W15eyuvQYgaUXiFuCNqAePrrvAgJhJGM5kg1uiHejw?e=ZXHru5</v>
      </c>
      <c r="AF337" s="3">
        <v>330</v>
      </c>
      <c r="AG337" s="7" t="s">
        <v>127</v>
      </c>
      <c r="AH337" s="3" t="s">
        <v>119</v>
      </c>
      <c r="AI337" s="4">
        <v>46204</v>
      </c>
      <c r="AJ337" s="8" t="s">
        <v>806</v>
      </c>
    </row>
    <row r="338" spans="1:36" x14ac:dyDescent="0.25">
      <c r="A338" s="3">
        <v>2026</v>
      </c>
      <c r="B338" s="4">
        <v>46113</v>
      </c>
      <c r="C338" s="4">
        <v>46203</v>
      </c>
      <c r="D338" s="3" t="s">
        <v>91</v>
      </c>
      <c r="E338" s="3" t="s">
        <v>117</v>
      </c>
      <c r="F338" s="3" t="s">
        <v>141</v>
      </c>
      <c r="G338" s="3" t="s">
        <v>141</v>
      </c>
      <c r="H338" s="3" t="s">
        <v>142</v>
      </c>
      <c r="I338" s="3" t="s">
        <v>176</v>
      </c>
      <c r="J338" s="3" t="s">
        <v>177</v>
      </c>
      <c r="K338" s="3" t="s">
        <v>178</v>
      </c>
      <c r="L338" s="3" t="s">
        <v>101</v>
      </c>
      <c r="M338" s="3" t="s">
        <v>104</v>
      </c>
      <c r="N338" s="3" t="s">
        <v>146</v>
      </c>
      <c r="O338" s="3" t="s">
        <v>106</v>
      </c>
      <c r="P338" s="3">
        <v>0</v>
      </c>
      <c r="Q338" s="10">
        <v>905</v>
      </c>
      <c r="R338" s="10" t="s">
        <v>124</v>
      </c>
      <c r="S338" s="3" t="s">
        <v>125</v>
      </c>
      <c r="T338" s="3" t="s">
        <v>125</v>
      </c>
      <c r="U338" s="3" t="s">
        <v>124</v>
      </c>
      <c r="V338" s="3" t="s">
        <v>125</v>
      </c>
      <c r="W338" s="3" t="s">
        <v>711</v>
      </c>
      <c r="X338" s="3" t="s">
        <v>146</v>
      </c>
      <c r="Y338" s="11">
        <v>46167</v>
      </c>
      <c r="Z338" s="11">
        <v>46171</v>
      </c>
      <c r="AA338" s="3">
        <v>331</v>
      </c>
      <c r="AB338" s="10">
        <v>905</v>
      </c>
      <c r="AC338" s="3">
        <v>0</v>
      </c>
      <c r="AD338" s="11">
        <v>46176</v>
      </c>
      <c r="AE338" s="17" t="str">
        <f>HYPERLINK("https://ieeg-my.sharepoint.com/:b:/g/personal/transparencia_ieeg_org_mx/IQBBvtm5cMH4TpxZ7hf3Bn-PAda6V4zR6lNfYavEc03ktj0?e=nNEGgx")</f>
        <v>https://ieeg-my.sharepoint.com/:b:/g/personal/transparencia_ieeg_org_mx/IQBBvtm5cMH4TpxZ7hf3Bn-PAda6V4zR6lNfYavEc03ktj0?e=nNEGgx</v>
      </c>
      <c r="AF338" s="3">
        <v>331</v>
      </c>
      <c r="AG338" s="7" t="s">
        <v>127</v>
      </c>
      <c r="AH338" s="3" t="s">
        <v>119</v>
      </c>
      <c r="AI338" s="4">
        <v>46204</v>
      </c>
      <c r="AJ338" s="8" t="s">
        <v>806</v>
      </c>
    </row>
    <row r="339" spans="1:36" x14ac:dyDescent="0.25">
      <c r="A339" s="3">
        <v>2026</v>
      </c>
      <c r="B339" s="4">
        <v>46113</v>
      </c>
      <c r="C339" s="4">
        <v>46203</v>
      </c>
      <c r="D339" s="3" t="s">
        <v>91</v>
      </c>
      <c r="E339" s="3" t="s">
        <v>117</v>
      </c>
      <c r="F339" s="3" t="s">
        <v>310</v>
      </c>
      <c r="G339" s="3" t="s">
        <v>310</v>
      </c>
      <c r="H339" s="3" t="s">
        <v>142</v>
      </c>
      <c r="I339" s="3" t="s">
        <v>400</v>
      </c>
      <c r="J339" s="3" t="s">
        <v>401</v>
      </c>
      <c r="K339" s="3" t="s">
        <v>138</v>
      </c>
      <c r="L339" t="s">
        <v>102</v>
      </c>
      <c r="M339" s="3" t="s">
        <v>104</v>
      </c>
      <c r="N339" s="3" t="s">
        <v>146</v>
      </c>
      <c r="O339" s="3" t="s">
        <v>106</v>
      </c>
      <c r="P339" s="3">
        <v>0</v>
      </c>
      <c r="Q339" s="10">
        <v>362</v>
      </c>
      <c r="R339" s="10" t="s">
        <v>124</v>
      </c>
      <c r="S339" s="3" t="s">
        <v>125</v>
      </c>
      <c r="T339" s="3" t="s">
        <v>125</v>
      </c>
      <c r="U339" s="3" t="s">
        <v>124</v>
      </c>
      <c r="V339" s="3" t="s">
        <v>125</v>
      </c>
      <c r="W339" s="3" t="s">
        <v>313</v>
      </c>
      <c r="X339" s="3" t="s">
        <v>146</v>
      </c>
      <c r="Y339" s="11">
        <v>46162</v>
      </c>
      <c r="Z339" s="11">
        <v>46163</v>
      </c>
      <c r="AA339" s="3">
        <v>332</v>
      </c>
      <c r="AB339" s="10">
        <v>362</v>
      </c>
      <c r="AC339" s="3">
        <v>0</v>
      </c>
      <c r="AD339" s="11">
        <v>46168</v>
      </c>
      <c r="AE339" s="17" t="str">
        <f>HYPERLINK("https://ieeg-my.sharepoint.com/:b:/g/personal/transparencia_ieeg_org_mx/IQBV6-lFvArOToaazallOjgZARaJwXPHtpeB3aWJeObwOQk?e=9GlId4")</f>
        <v>https://ieeg-my.sharepoint.com/:b:/g/personal/transparencia_ieeg_org_mx/IQBV6-lFvArOToaazallOjgZARaJwXPHtpeB3aWJeObwOQk?e=9GlId4</v>
      </c>
      <c r="AF339" s="3">
        <v>332</v>
      </c>
      <c r="AG339" s="7" t="s">
        <v>127</v>
      </c>
      <c r="AH339" s="3" t="s">
        <v>119</v>
      </c>
      <c r="AI339" s="4">
        <v>46204</v>
      </c>
      <c r="AJ339" s="8" t="s">
        <v>806</v>
      </c>
    </row>
    <row r="340" spans="1:36" x14ac:dyDescent="0.25">
      <c r="A340" s="3">
        <v>2026</v>
      </c>
      <c r="B340" s="4">
        <v>46113</v>
      </c>
      <c r="C340" s="4">
        <v>46203</v>
      </c>
      <c r="D340" s="3" t="s">
        <v>91</v>
      </c>
      <c r="E340" s="3" t="s">
        <v>117</v>
      </c>
      <c r="F340" s="3" t="s">
        <v>141</v>
      </c>
      <c r="G340" s="3" t="s">
        <v>141</v>
      </c>
      <c r="H340" s="3" t="s">
        <v>142</v>
      </c>
      <c r="I340" s="3" t="s">
        <v>399</v>
      </c>
      <c r="J340" s="3" t="s">
        <v>144</v>
      </c>
      <c r="K340" s="3" t="s">
        <v>145</v>
      </c>
      <c r="L340" s="3" t="s">
        <v>101</v>
      </c>
      <c r="M340" s="3" t="s">
        <v>104</v>
      </c>
      <c r="N340" s="3" t="s">
        <v>146</v>
      </c>
      <c r="O340" s="3" t="s">
        <v>106</v>
      </c>
      <c r="P340" s="3">
        <v>0</v>
      </c>
      <c r="Q340" s="10">
        <v>1086</v>
      </c>
      <c r="R340" s="10" t="s">
        <v>124</v>
      </c>
      <c r="S340" s="3" t="s">
        <v>125</v>
      </c>
      <c r="T340" s="3" t="s">
        <v>125</v>
      </c>
      <c r="U340" s="3" t="s">
        <v>124</v>
      </c>
      <c r="V340" s="3" t="s">
        <v>125</v>
      </c>
      <c r="W340" s="3" t="s">
        <v>720</v>
      </c>
      <c r="X340" s="3" t="s">
        <v>146</v>
      </c>
      <c r="Y340" s="11">
        <v>46167</v>
      </c>
      <c r="Z340" s="11">
        <v>46174</v>
      </c>
      <c r="AA340" s="3">
        <v>333</v>
      </c>
      <c r="AB340" s="10">
        <v>1086</v>
      </c>
      <c r="AC340" s="3">
        <v>0</v>
      </c>
      <c r="AD340" s="11">
        <v>46176</v>
      </c>
      <c r="AE340" s="17" t="str">
        <f>HYPERLINK("https://ieeg-my.sharepoint.com/:b:/g/personal/transparencia_ieeg_org_mx/IQBV6-lFvArOToaazallOjgZARaJwXPHtpeB3aWJeObwOQk?e=9GlId4")</f>
        <v>https://ieeg-my.sharepoint.com/:b:/g/personal/transparencia_ieeg_org_mx/IQBV6-lFvArOToaazallOjgZARaJwXPHtpeB3aWJeObwOQk?e=9GlId4</v>
      </c>
      <c r="AF340" s="3">
        <v>333</v>
      </c>
      <c r="AG340" s="7" t="s">
        <v>127</v>
      </c>
      <c r="AH340" s="3" t="s">
        <v>119</v>
      </c>
      <c r="AI340" s="4">
        <v>46204</v>
      </c>
      <c r="AJ340" s="8" t="s">
        <v>806</v>
      </c>
    </row>
    <row r="341" spans="1:36" x14ac:dyDescent="0.25">
      <c r="A341" s="3">
        <v>2026</v>
      </c>
      <c r="B341" s="4">
        <v>46113</v>
      </c>
      <c r="C341" s="4">
        <v>46203</v>
      </c>
      <c r="D341" s="3" t="s">
        <v>91</v>
      </c>
      <c r="E341" s="3" t="s">
        <v>117</v>
      </c>
      <c r="F341" s="3" t="s">
        <v>199</v>
      </c>
      <c r="G341" s="3" t="s">
        <v>199</v>
      </c>
      <c r="H341" s="3" t="s">
        <v>142</v>
      </c>
      <c r="I341" s="3" t="s">
        <v>311</v>
      </c>
      <c r="J341" s="3" t="s">
        <v>302</v>
      </c>
      <c r="K341" s="3" t="s">
        <v>312</v>
      </c>
      <c r="L341" t="s">
        <v>102</v>
      </c>
      <c r="M341" s="3" t="s">
        <v>104</v>
      </c>
      <c r="N341" s="3" t="s">
        <v>146</v>
      </c>
      <c r="O341" s="3" t="s">
        <v>106</v>
      </c>
      <c r="P341" s="3">
        <v>0</v>
      </c>
      <c r="Q341" s="10">
        <v>362</v>
      </c>
      <c r="R341" s="10" t="s">
        <v>124</v>
      </c>
      <c r="S341" s="3" t="s">
        <v>125</v>
      </c>
      <c r="T341" s="3" t="s">
        <v>125</v>
      </c>
      <c r="U341" s="3" t="s">
        <v>124</v>
      </c>
      <c r="V341" s="3" t="s">
        <v>125</v>
      </c>
      <c r="W341" s="3" t="s">
        <v>229</v>
      </c>
      <c r="X341" s="3" t="s">
        <v>146</v>
      </c>
      <c r="Y341" s="11">
        <v>46167</v>
      </c>
      <c r="Z341" s="11">
        <v>46168</v>
      </c>
      <c r="AA341" s="3">
        <v>334</v>
      </c>
      <c r="AB341" s="10">
        <v>362</v>
      </c>
      <c r="AC341" s="3">
        <v>0</v>
      </c>
      <c r="AD341" s="11">
        <v>46170</v>
      </c>
      <c r="AE341" s="17" t="str">
        <f>HYPERLINK("https://ieeg-my.sharepoint.com/:b:/g/personal/transparencia_ieeg_org_mx/IQD4qMxS3W9pRYe4l8kTlQPbAaNz0YyvK5TIIkN2xk_GDpg?e=XJ86Pr")</f>
        <v>https://ieeg-my.sharepoint.com/:b:/g/personal/transparencia_ieeg_org_mx/IQD4qMxS3W9pRYe4l8kTlQPbAaNz0YyvK5TIIkN2xk_GDpg?e=XJ86Pr</v>
      </c>
      <c r="AF341" s="3">
        <v>334</v>
      </c>
      <c r="AG341" s="7" t="s">
        <v>127</v>
      </c>
      <c r="AH341" s="3" t="s">
        <v>119</v>
      </c>
      <c r="AI341" s="4">
        <v>46204</v>
      </c>
      <c r="AJ341" s="8" t="s">
        <v>806</v>
      </c>
    </row>
    <row r="342" spans="1:36" x14ac:dyDescent="0.25">
      <c r="A342" s="3">
        <v>2026</v>
      </c>
      <c r="B342" s="4">
        <v>46113</v>
      </c>
      <c r="C342" s="4">
        <v>46203</v>
      </c>
      <c r="D342" s="3" t="s">
        <v>91</v>
      </c>
      <c r="E342" s="3" t="s">
        <v>117</v>
      </c>
      <c r="F342" s="3" t="s">
        <v>199</v>
      </c>
      <c r="G342" s="3" t="s">
        <v>199</v>
      </c>
      <c r="H342" s="3" t="s">
        <v>142</v>
      </c>
      <c r="I342" s="3" t="s">
        <v>311</v>
      </c>
      <c r="J342" s="3" t="s">
        <v>302</v>
      </c>
      <c r="K342" s="3" t="s">
        <v>312</v>
      </c>
      <c r="L342" t="s">
        <v>102</v>
      </c>
      <c r="M342" s="3" t="s">
        <v>104</v>
      </c>
      <c r="N342" s="3" t="s">
        <v>146</v>
      </c>
      <c r="O342" s="3" t="s">
        <v>106</v>
      </c>
      <c r="P342" s="3">
        <v>0</v>
      </c>
      <c r="Q342" s="10">
        <v>362</v>
      </c>
      <c r="R342" s="10" t="s">
        <v>124</v>
      </c>
      <c r="S342" s="3" t="s">
        <v>125</v>
      </c>
      <c r="T342" s="3" t="s">
        <v>125</v>
      </c>
      <c r="U342" s="3" t="s">
        <v>124</v>
      </c>
      <c r="V342" s="3" t="s">
        <v>125</v>
      </c>
      <c r="W342" s="3" t="s">
        <v>478</v>
      </c>
      <c r="X342" s="3" t="s">
        <v>146</v>
      </c>
      <c r="Y342" s="11">
        <v>46156</v>
      </c>
      <c r="Z342" s="11">
        <v>46157</v>
      </c>
      <c r="AA342" s="3">
        <v>335</v>
      </c>
      <c r="AB342" s="10">
        <v>362</v>
      </c>
      <c r="AC342" s="3">
        <v>0</v>
      </c>
      <c r="AD342" s="11">
        <v>46162</v>
      </c>
      <c r="AE342" s="17" t="str">
        <f>HYPERLINK("https://ieeg-my.sharepoint.com/:b:/g/personal/transparencia_ieeg_org_mx/IQBAY7lo9BBmT7n2_3QaNwMNAT-QfwADx5wuGVy4orwuLOE?e=BBPPnE")</f>
        <v>https://ieeg-my.sharepoint.com/:b:/g/personal/transparencia_ieeg_org_mx/IQBAY7lo9BBmT7n2_3QaNwMNAT-QfwADx5wuGVy4orwuLOE?e=BBPPnE</v>
      </c>
      <c r="AF342" s="3">
        <v>335</v>
      </c>
      <c r="AG342" s="7" t="s">
        <v>127</v>
      </c>
      <c r="AH342" s="3" t="s">
        <v>119</v>
      </c>
      <c r="AI342" s="4">
        <v>46204</v>
      </c>
      <c r="AJ342" s="8" t="s">
        <v>806</v>
      </c>
    </row>
    <row r="343" spans="1:36" x14ac:dyDescent="0.25">
      <c r="A343" s="3">
        <v>2026</v>
      </c>
      <c r="B343" s="4">
        <v>46113</v>
      </c>
      <c r="C343" s="4">
        <v>46203</v>
      </c>
      <c r="D343" s="3" t="s">
        <v>91</v>
      </c>
      <c r="E343" s="3" t="s">
        <v>117</v>
      </c>
      <c r="F343" s="3" t="s">
        <v>198</v>
      </c>
      <c r="G343" s="3" t="s">
        <v>199</v>
      </c>
      <c r="H343" s="3" t="s">
        <v>142</v>
      </c>
      <c r="I343" s="3" t="s">
        <v>712</v>
      </c>
      <c r="J343" s="3" t="s">
        <v>206</v>
      </c>
      <c r="K343" s="3" t="s">
        <v>713</v>
      </c>
      <c r="L343" s="3" t="s">
        <v>101</v>
      </c>
      <c r="M343" s="3" t="s">
        <v>104</v>
      </c>
      <c r="N343" s="3" t="s">
        <v>146</v>
      </c>
      <c r="O343" s="3" t="s">
        <v>106</v>
      </c>
      <c r="P343" s="3">
        <v>0</v>
      </c>
      <c r="Q343" s="10">
        <v>362</v>
      </c>
      <c r="R343" s="10" t="s">
        <v>124</v>
      </c>
      <c r="S343" s="3" t="s">
        <v>125</v>
      </c>
      <c r="T343" s="3" t="s">
        <v>125</v>
      </c>
      <c r="U343" s="3" t="s">
        <v>124</v>
      </c>
      <c r="V343" s="3" t="s">
        <v>125</v>
      </c>
      <c r="W343" s="3" t="s">
        <v>133</v>
      </c>
      <c r="X343" s="3" t="s">
        <v>146</v>
      </c>
      <c r="Y343" s="11">
        <v>46168</v>
      </c>
      <c r="Z343" s="11">
        <v>46169</v>
      </c>
      <c r="AA343" s="3">
        <v>336</v>
      </c>
      <c r="AB343" s="10">
        <v>362</v>
      </c>
      <c r="AC343" s="3">
        <v>0</v>
      </c>
      <c r="AD343" s="11">
        <v>46176</v>
      </c>
      <c r="AE343" s="17" t="str">
        <f>HYPERLINK("https://ieeg-my.sharepoint.com/:b:/g/personal/transparencia_ieeg_org_mx/IQBy11RRV2odQr3Le_aSwkXVAcVAoAnOb5Qz5m7oRzgTPrM?e=jorHsT")</f>
        <v>https://ieeg-my.sharepoint.com/:b:/g/personal/transparencia_ieeg_org_mx/IQBy11RRV2odQr3Le_aSwkXVAcVAoAnOb5Qz5m7oRzgTPrM?e=jorHsT</v>
      </c>
      <c r="AF343" s="3">
        <v>336</v>
      </c>
      <c r="AG343" s="7" t="s">
        <v>127</v>
      </c>
      <c r="AH343" s="3" t="s">
        <v>119</v>
      </c>
      <c r="AI343" s="4">
        <v>46204</v>
      </c>
      <c r="AJ343" s="8" t="s">
        <v>806</v>
      </c>
    </row>
    <row r="344" spans="1:36" x14ac:dyDescent="0.25">
      <c r="A344" s="3">
        <v>2026</v>
      </c>
      <c r="B344" s="4">
        <v>46113</v>
      </c>
      <c r="C344" s="4">
        <v>46203</v>
      </c>
      <c r="D344" s="3" t="s">
        <v>91</v>
      </c>
      <c r="E344" s="3" t="s">
        <v>117</v>
      </c>
      <c r="F344" s="3" t="s">
        <v>199</v>
      </c>
      <c r="G344" s="3" t="s">
        <v>199</v>
      </c>
      <c r="H344" s="3" t="s">
        <v>142</v>
      </c>
      <c r="I344" s="3" t="s">
        <v>311</v>
      </c>
      <c r="J344" s="3" t="s">
        <v>302</v>
      </c>
      <c r="K344" s="3" t="s">
        <v>312</v>
      </c>
      <c r="L344" t="s">
        <v>102</v>
      </c>
      <c r="M344" s="3" t="s">
        <v>104</v>
      </c>
      <c r="N344" s="3" t="s">
        <v>146</v>
      </c>
      <c r="O344" s="3" t="s">
        <v>106</v>
      </c>
      <c r="P344" s="3">
        <v>0</v>
      </c>
      <c r="Q344" s="10">
        <v>181</v>
      </c>
      <c r="R344" s="10" t="s">
        <v>124</v>
      </c>
      <c r="S344" s="3" t="s">
        <v>125</v>
      </c>
      <c r="T344" s="3" t="s">
        <v>125</v>
      </c>
      <c r="U344" s="3" t="s">
        <v>124</v>
      </c>
      <c r="V344" s="3" t="s">
        <v>125</v>
      </c>
      <c r="W344" s="3" t="s">
        <v>133</v>
      </c>
      <c r="X344" s="3" t="s">
        <v>146</v>
      </c>
      <c r="Y344" s="11">
        <v>46170</v>
      </c>
      <c r="Z344" s="11">
        <v>46170</v>
      </c>
      <c r="AA344" s="3">
        <v>337</v>
      </c>
      <c r="AB344" s="10">
        <v>181</v>
      </c>
      <c r="AC344" s="3">
        <v>0</v>
      </c>
      <c r="AD344" s="11">
        <v>46176</v>
      </c>
      <c r="AE344" s="17" t="str">
        <f>HYPERLINK("https://ieeg-my.sharepoint.com/:b:/g/personal/transparencia_ieeg_org_mx/IQBy11RRV2odQr3Le_aSwkXVAcVAoAnOb5Qz5m7oRzgTPrM?e=jorHsT")</f>
        <v>https://ieeg-my.sharepoint.com/:b:/g/personal/transparencia_ieeg_org_mx/IQBy11RRV2odQr3Le_aSwkXVAcVAoAnOb5Qz5m7oRzgTPrM?e=jorHsT</v>
      </c>
      <c r="AF344" s="3">
        <v>337</v>
      </c>
      <c r="AG344" s="7" t="s">
        <v>127</v>
      </c>
      <c r="AH344" s="3" t="s">
        <v>119</v>
      </c>
      <c r="AI344" s="4">
        <v>46204</v>
      </c>
      <c r="AJ344" s="8" t="s">
        <v>806</v>
      </c>
    </row>
    <row r="345" spans="1:36" x14ac:dyDescent="0.25">
      <c r="A345" s="3">
        <v>2026</v>
      </c>
      <c r="B345" s="4">
        <v>46113</v>
      </c>
      <c r="C345" s="4">
        <v>46203</v>
      </c>
      <c r="D345" s="3" t="s">
        <v>91</v>
      </c>
      <c r="E345" s="3" t="s">
        <v>209</v>
      </c>
      <c r="F345" s="3" t="s">
        <v>721</v>
      </c>
      <c r="G345" s="3" t="s">
        <v>250</v>
      </c>
      <c r="H345" s="3" t="s">
        <v>359</v>
      </c>
      <c r="I345" s="3" t="s">
        <v>360</v>
      </c>
      <c r="J345" s="3" t="s">
        <v>139</v>
      </c>
      <c r="K345" s="3" t="s">
        <v>122</v>
      </c>
      <c r="L345" t="s">
        <v>102</v>
      </c>
      <c r="M345" s="3" t="s">
        <v>104</v>
      </c>
      <c r="N345" s="3" t="s">
        <v>722</v>
      </c>
      <c r="O345" s="3" t="s">
        <v>106</v>
      </c>
      <c r="P345" s="3">
        <v>0</v>
      </c>
      <c r="Q345" s="10">
        <v>587</v>
      </c>
      <c r="R345" s="10" t="s">
        <v>124</v>
      </c>
      <c r="S345" s="3" t="s">
        <v>125</v>
      </c>
      <c r="T345" s="3" t="s">
        <v>283</v>
      </c>
      <c r="U345" s="3" t="s">
        <v>124</v>
      </c>
      <c r="V345" s="3" t="s">
        <v>125</v>
      </c>
      <c r="W345" s="3" t="s">
        <v>591</v>
      </c>
      <c r="X345" s="3" t="s">
        <v>722</v>
      </c>
      <c r="Y345" s="11">
        <v>46164</v>
      </c>
      <c r="Z345" s="11">
        <v>46171</v>
      </c>
      <c r="AA345" s="3">
        <v>338</v>
      </c>
      <c r="AB345" s="10">
        <v>587</v>
      </c>
      <c r="AC345" s="3">
        <v>0</v>
      </c>
      <c r="AD345" s="11">
        <v>46181</v>
      </c>
      <c r="AE345" s="20"/>
      <c r="AF345" s="3">
        <v>338</v>
      </c>
      <c r="AG345" s="7" t="s">
        <v>127</v>
      </c>
      <c r="AH345" s="3" t="s">
        <v>119</v>
      </c>
      <c r="AI345" s="4">
        <v>46204</v>
      </c>
      <c r="AJ345" s="8" t="s">
        <v>806</v>
      </c>
    </row>
    <row r="346" spans="1:36" x14ac:dyDescent="0.25">
      <c r="A346" s="3">
        <v>2026</v>
      </c>
      <c r="B346" s="4">
        <v>46113</v>
      </c>
      <c r="C346" s="4">
        <v>46203</v>
      </c>
      <c r="D346" s="3" t="s">
        <v>91</v>
      </c>
      <c r="E346" s="3" t="s">
        <v>134</v>
      </c>
      <c r="F346" s="3" t="s">
        <v>292</v>
      </c>
      <c r="G346" s="3" t="s">
        <v>273</v>
      </c>
      <c r="H346" s="3" t="s">
        <v>359</v>
      </c>
      <c r="I346" s="3" t="s">
        <v>723</v>
      </c>
      <c r="J346" s="3" t="s">
        <v>362</v>
      </c>
      <c r="K346" s="3" t="s">
        <v>363</v>
      </c>
      <c r="L346" t="s">
        <v>102</v>
      </c>
      <c r="M346" s="3" t="s">
        <v>104</v>
      </c>
      <c r="N346" s="3" t="s">
        <v>724</v>
      </c>
      <c r="O346" s="3" t="s">
        <v>106</v>
      </c>
      <c r="P346" s="3">
        <v>1</v>
      </c>
      <c r="Q346" s="10">
        <v>979</v>
      </c>
      <c r="R346" s="10" t="s">
        <v>124</v>
      </c>
      <c r="S346" s="3" t="s">
        <v>125</v>
      </c>
      <c r="T346" s="3" t="s">
        <v>283</v>
      </c>
      <c r="U346" s="3" t="s">
        <v>124</v>
      </c>
      <c r="V346" s="3" t="s">
        <v>125</v>
      </c>
      <c r="W346" s="3" t="s">
        <v>125</v>
      </c>
      <c r="X346" s="3" t="s">
        <v>724</v>
      </c>
      <c r="Y346" s="11">
        <v>46164</v>
      </c>
      <c r="Z346" s="11">
        <v>46170</v>
      </c>
      <c r="AA346" s="3">
        <v>339</v>
      </c>
      <c r="AB346" s="10">
        <v>979</v>
      </c>
      <c r="AC346" s="3">
        <v>0</v>
      </c>
      <c r="AD346" s="11">
        <v>46181</v>
      </c>
      <c r="AE346" s="17" t="str">
        <f>HYPERLINK("https://ieeg-my.sharepoint.com/:b:/g/personal/transparencia_ieeg_org_mx/IQBy11RRV2odQr3Le_aSwkXVAcVAoAnOb5Qz5m7oRzgTPrM?e=jorHsT")</f>
        <v>https://ieeg-my.sharepoint.com/:b:/g/personal/transparencia_ieeg_org_mx/IQBy11RRV2odQr3Le_aSwkXVAcVAoAnOb5Qz5m7oRzgTPrM?e=jorHsT</v>
      </c>
      <c r="AF346" s="3">
        <v>339</v>
      </c>
      <c r="AG346" s="7" t="s">
        <v>127</v>
      </c>
      <c r="AH346" s="3" t="s">
        <v>119</v>
      </c>
      <c r="AI346" s="4">
        <v>46204</v>
      </c>
      <c r="AJ346" s="8" t="s">
        <v>806</v>
      </c>
    </row>
    <row r="347" spans="1:36" x14ac:dyDescent="0.25">
      <c r="A347" s="3">
        <v>2026</v>
      </c>
      <c r="B347" s="4">
        <v>46113</v>
      </c>
      <c r="C347" s="4">
        <v>46203</v>
      </c>
      <c r="D347" s="3" t="s">
        <v>91</v>
      </c>
      <c r="E347" s="3" t="s">
        <v>209</v>
      </c>
      <c r="F347" s="3" t="s">
        <v>408</v>
      </c>
      <c r="G347" s="3" t="s">
        <v>257</v>
      </c>
      <c r="H347" s="3" t="s">
        <v>284</v>
      </c>
      <c r="I347" s="3" t="s">
        <v>285</v>
      </c>
      <c r="J347" s="3" t="s">
        <v>286</v>
      </c>
      <c r="K347" s="3" t="s">
        <v>164</v>
      </c>
      <c r="L347" s="3" t="s">
        <v>101</v>
      </c>
      <c r="M347" s="3" t="s">
        <v>104</v>
      </c>
      <c r="N347" s="3" t="s">
        <v>725</v>
      </c>
      <c r="O347" s="3" t="s">
        <v>106</v>
      </c>
      <c r="P347" s="3">
        <v>0</v>
      </c>
      <c r="Q347" s="10">
        <v>689</v>
      </c>
      <c r="R347" s="10" t="s">
        <v>124</v>
      </c>
      <c r="S347" s="3" t="s">
        <v>125</v>
      </c>
      <c r="T347" s="3" t="s">
        <v>133</v>
      </c>
      <c r="U347" s="3" t="s">
        <v>124</v>
      </c>
      <c r="V347" s="3" t="s">
        <v>125</v>
      </c>
      <c r="W347" s="3" t="s">
        <v>726</v>
      </c>
      <c r="X347" s="3" t="s">
        <v>725</v>
      </c>
      <c r="Y347" s="11">
        <v>46164</v>
      </c>
      <c r="Z347" s="11">
        <v>46170</v>
      </c>
      <c r="AA347" s="3">
        <v>340</v>
      </c>
      <c r="AB347" s="10">
        <v>689</v>
      </c>
      <c r="AC347" s="3">
        <v>0</v>
      </c>
      <c r="AD347" s="11">
        <v>46183</v>
      </c>
      <c r="AE347" s="19"/>
      <c r="AF347" s="3">
        <v>340</v>
      </c>
      <c r="AG347" s="7" t="s">
        <v>127</v>
      </c>
      <c r="AH347" s="3" t="s">
        <v>119</v>
      </c>
      <c r="AI347" s="4">
        <v>46204</v>
      </c>
      <c r="AJ347" s="8" t="s">
        <v>806</v>
      </c>
    </row>
    <row r="348" spans="1:36" x14ac:dyDescent="0.25">
      <c r="A348" s="3">
        <v>2026</v>
      </c>
      <c r="B348" s="4">
        <v>46113</v>
      </c>
      <c r="C348" s="4">
        <v>46203</v>
      </c>
      <c r="D348" s="3" t="s">
        <v>91</v>
      </c>
      <c r="E348" s="3" t="s">
        <v>209</v>
      </c>
      <c r="F348" s="3" t="s">
        <v>231</v>
      </c>
      <c r="G348" s="3" t="s">
        <v>232</v>
      </c>
      <c r="H348" s="3" t="s">
        <v>233</v>
      </c>
      <c r="I348" s="3" t="s">
        <v>234</v>
      </c>
      <c r="J348" s="3" t="s">
        <v>235</v>
      </c>
      <c r="K348" s="3" t="s">
        <v>236</v>
      </c>
      <c r="L348" s="3" t="s">
        <v>101</v>
      </c>
      <c r="M348" s="3" t="s">
        <v>104</v>
      </c>
      <c r="N348" s="3" t="s">
        <v>727</v>
      </c>
      <c r="O348" s="3" t="s">
        <v>106</v>
      </c>
      <c r="P348" s="3">
        <v>0</v>
      </c>
      <c r="Q348" s="10">
        <v>260</v>
      </c>
      <c r="R348" s="10" t="s">
        <v>124</v>
      </c>
      <c r="S348" s="3" t="s">
        <v>125</v>
      </c>
      <c r="T348" s="3" t="s">
        <v>238</v>
      </c>
      <c r="U348" s="3" t="s">
        <v>124</v>
      </c>
      <c r="V348" s="3" t="s">
        <v>125</v>
      </c>
      <c r="W348" s="3" t="s">
        <v>125</v>
      </c>
      <c r="X348" s="3" t="s">
        <v>727</v>
      </c>
      <c r="Y348" s="11">
        <v>46170</v>
      </c>
      <c r="Z348" s="11">
        <v>46170</v>
      </c>
      <c r="AA348" s="3">
        <v>341</v>
      </c>
      <c r="AB348" s="10">
        <v>260</v>
      </c>
      <c r="AC348" s="3">
        <v>0</v>
      </c>
      <c r="AD348" s="11">
        <v>46182</v>
      </c>
      <c r="AE348" s="20"/>
      <c r="AF348" s="3">
        <v>341</v>
      </c>
      <c r="AG348" s="7" t="s">
        <v>127</v>
      </c>
      <c r="AH348" s="3" t="s">
        <v>119</v>
      </c>
      <c r="AI348" s="4">
        <v>46204</v>
      </c>
      <c r="AJ348" s="8" t="s">
        <v>806</v>
      </c>
    </row>
    <row r="349" spans="1:36" x14ac:dyDescent="0.25">
      <c r="A349" s="3">
        <v>2026</v>
      </c>
      <c r="B349" s="4">
        <v>46113</v>
      </c>
      <c r="C349" s="4">
        <v>46203</v>
      </c>
      <c r="D349" s="3" t="s">
        <v>91</v>
      </c>
      <c r="E349" s="3" t="s">
        <v>209</v>
      </c>
      <c r="F349" s="3" t="s">
        <v>231</v>
      </c>
      <c r="G349" s="3" t="s">
        <v>232</v>
      </c>
      <c r="H349" s="3" t="s">
        <v>233</v>
      </c>
      <c r="I349" s="3" t="s">
        <v>234</v>
      </c>
      <c r="J349" s="3" t="s">
        <v>235</v>
      </c>
      <c r="K349" s="3" t="s">
        <v>236</v>
      </c>
      <c r="L349" s="3" t="s">
        <v>101</v>
      </c>
      <c r="M349" s="3" t="s">
        <v>104</v>
      </c>
      <c r="N349" s="3" t="s">
        <v>728</v>
      </c>
      <c r="O349" s="3" t="s">
        <v>106</v>
      </c>
      <c r="P349" s="3">
        <v>0</v>
      </c>
      <c r="Q349" s="10">
        <v>181</v>
      </c>
      <c r="R349" s="10" t="s">
        <v>124</v>
      </c>
      <c r="S349" s="3" t="s">
        <v>125</v>
      </c>
      <c r="T349" s="3" t="s">
        <v>238</v>
      </c>
      <c r="U349" s="3" t="s">
        <v>124</v>
      </c>
      <c r="V349" s="3" t="s">
        <v>125</v>
      </c>
      <c r="W349" s="3" t="s">
        <v>125</v>
      </c>
      <c r="X349" s="3" t="s">
        <v>728</v>
      </c>
      <c r="Y349" s="11">
        <v>46168</v>
      </c>
      <c r="Z349" s="11">
        <v>46168</v>
      </c>
      <c r="AA349" s="3">
        <v>342</v>
      </c>
      <c r="AB349" s="10">
        <v>181</v>
      </c>
      <c r="AC349" s="3">
        <v>0</v>
      </c>
      <c r="AD349" s="11">
        <v>46182</v>
      </c>
      <c r="AE349" s="17" t="str">
        <f>HYPERLINK("https://ieeg-my.sharepoint.com/:b:/g/personal/transparencia_ieeg_org_mx/IQDFrtR3A6MLS4i_1pgxklnWAfVPtnMaOmHa3qPu0A26XIU?e=5Gq8dk")</f>
        <v>https://ieeg-my.sharepoint.com/:b:/g/personal/transparencia_ieeg_org_mx/IQDFrtR3A6MLS4i_1pgxklnWAfVPtnMaOmHa3qPu0A26XIU?e=5Gq8dk</v>
      </c>
      <c r="AF349" s="3">
        <v>342</v>
      </c>
      <c r="AG349" s="7" t="s">
        <v>127</v>
      </c>
      <c r="AH349" s="3" t="s">
        <v>119</v>
      </c>
      <c r="AI349" s="4">
        <v>46204</v>
      </c>
      <c r="AJ349" s="8" t="s">
        <v>806</v>
      </c>
    </row>
    <row r="350" spans="1:36" x14ac:dyDescent="0.25">
      <c r="A350" s="3">
        <v>2026</v>
      </c>
      <c r="B350" s="4">
        <v>46113</v>
      </c>
      <c r="C350" s="4">
        <v>46203</v>
      </c>
      <c r="D350" s="3" t="s">
        <v>91</v>
      </c>
      <c r="E350" s="3" t="s">
        <v>117</v>
      </c>
      <c r="F350" s="3" t="s">
        <v>364</v>
      </c>
      <c r="G350" s="3" t="s">
        <v>365</v>
      </c>
      <c r="H350" s="3" t="s">
        <v>233</v>
      </c>
      <c r="I350" s="3" t="s">
        <v>729</v>
      </c>
      <c r="J350" s="3" t="s">
        <v>730</v>
      </c>
      <c r="K350" s="3" t="s">
        <v>122</v>
      </c>
      <c r="L350" t="s">
        <v>102</v>
      </c>
      <c r="M350" s="3" t="s">
        <v>104</v>
      </c>
      <c r="N350" s="3" t="s">
        <v>728</v>
      </c>
      <c r="O350" s="3" t="s">
        <v>106</v>
      </c>
      <c r="P350" s="3">
        <v>0</v>
      </c>
      <c r="Q350" s="10">
        <v>181</v>
      </c>
      <c r="R350" s="10" t="s">
        <v>124</v>
      </c>
      <c r="S350" s="3" t="s">
        <v>125</v>
      </c>
      <c r="T350" s="3" t="s">
        <v>238</v>
      </c>
      <c r="U350" s="3" t="s">
        <v>124</v>
      </c>
      <c r="V350" s="3" t="s">
        <v>125</v>
      </c>
      <c r="W350" s="3" t="s">
        <v>125</v>
      </c>
      <c r="X350" s="3" t="s">
        <v>728</v>
      </c>
      <c r="Y350" s="11">
        <v>46168</v>
      </c>
      <c r="Z350" s="11">
        <v>46168</v>
      </c>
      <c r="AA350" s="3">
        <v>343</v>
      </c>
      <c r="AB350" s="10">
        <v>181</v>
      </c>
      <c r="AC350" s="3">
        <v>0</v>
      </c>
      <c r="AD350" s="11">
        <v>46182</v>
      </c>
      <c r="AE350" s="17" t="str">
        <f>HYPERLINK("https://ieeg-my.sharepoint.com/:b:/g/personal/transparencia_ieeg_org_mx/IQCkvnNszDw3SIsjMhL7gfGvASWbMq60Xz4cRlSNDbGhO-c?e=8GERGH")</f>
        <v>https://ieeg-my.sharepoint.com/:b:/g/personal/transparencia_ieeg_org_mx/IQCkvnNszDw3SIsjMhL7gfGvASWbMq60Xz4cRlSNDbGhO-c?e=8GERGH</v>
      </c>
      <c r="AF350" s="3">
        <v>343</v>
      </c>
      <c r="AG350" s="7" t="s">
        <v>127</v>
      </c>
      <c r="AH350" s="3" t="s">
        <v>119</v>
      </c>
      <c r="AI350" s="4">
        <v>46204</v>
      </c>
      <c r="AJ350" s="8" t="s">
        <v>806</v>
      </c>
    </row>
    <row r="351" spans="1:36" x14ac:dyDescent="0.25">
      <c r="A351" s="3">
        <v>2026</v>
      </c>
      <c r="B351" s="4">
        <v>46113</v>
      </c>
      <c r="C351" s="4">
        <v>46203</v>
      </c>
      <c r="D351" s="3" t="s">
        <v>91</v>
      </c>
      <c r="E351" s="3" t="s">
        <v>209</v>
      </c>
      <c r="F351" s="3" t="s">
        <v>231</v>
      </c>
      <c r="G351" s="3" t="s">
        <v>232</v>
      </c>
      <c r="H351" s="3" t="s">
        <v>233</v>
      </c>
      <c r="I351" s="3" t="s">
        <v>234</v>
      </c>
      <c r="J351" s="3" t="s">
        <v>235</v>
      </c>
      <c r="K351" s="3" t="s">
        <v>236</v>
      </c>
      <c r="L351" s="3" t="s">
        <v>101</v>
      </c>
      <c r="M351" s="3" t="s">
        <v>104</v>
      </c>
      <c r="N351" s="3" t="s">
        <v>731</v>
      </c>
      <c r="O351" s="3" t="s">
        <v>106</v>
      </c>
      <c r="P351" s="3">
        <v>2</v>
      </c>
      <c r="Q351" s="10">
        <v>308.49</v>
      </c>
      <c r="R351" s="10" t="s">
        <v>124</v>
      </c>
      <c r="S351" s="3" t="s">
        <v>125</v>
      </c>
      <c r="T351" s="3" t="s">
        <v>238</v>
      </c>
      <c r="U351" s="3" t="s">
        <v>124</v>
      </c>
      <c r="V351" s="3" t="s">
        <v>125</v>
      </c>
      <c r="W351" s="3" t="s">
        <v>125</v>
      </c>
      <c r="X351" s="3" t="s">
        <v>731</v>
      </c>
      <c r="Y351" s="11">
        <v>46170</v>
      </c>
      <c r="Z351" s="11">
        <v>46170</v>
      </c>
      <c r="AA351" s="3">
        <v>344</v>
      </c>
      <c r="AB351" s="10">
        <v>308.49</v>
      </c>
      <c r="AC351" s="3">
        <v>0</v>
      </c>
      <c r="AD351" s="11">
        <v>46182</v>
      </c>
      <c r="AE351" s="17" t="str">
        <f>HYPERLINK("https://ieeg-my.sharepoint.com/:b:/g/personal/transparencia_ieeg_org_mx/IQCwedi2b0lnRbnU_gdinHR-AX6SluEcpwHwHRnrBxgV9rg?e=HFhAJZ")</f>
        <v>https://ieeg-my.sharepoint.com/:b:/g/personal/transparencia_ieeg_org_mx/IQCwedi2b0lnRbnU_gdinHR-AX6SluEcpwHwHRnrBxgV9rg?e=HFhAJZ</v>
      </c>
      <c r="AF351" s="3">
        <v>344</v>
      </c>
      <c r="AG351" s="7" t="s">
        <v>127</v>
      </c>
      <c r="AH351" s="3" t="s">
        <v>119</v>
      </c>
      <c r="AI351" s="4">
        <v>46204</v>
      </c>
      <c r="AJ351" s="8" t="s">
        <v>806</v>
      </c>
    </row>
    <row r="352" spans="1:36" x14ac:dyDescent="0.25">
      <c r="A352" s="3">
        <v>2026</v>
      </c>
      <c r="B352" s="4">
        <v>46113</v>
      </c>
      <c r="C352" s="4">
        <v>46203</v>
      </c>
      <c r="D352" s="3" t="s">
        <v>91</v>
      </c>
      <c r="E352" s="3" t="s">
        <v>209</v>
      </c>
      <c r="F352" s="3" t="s">
        <v>231</v>
      </c>
      <c r="G352" s="3" t="s">
        <v>232</v>
      </c>
      <c r="H352" s="3" t="s">
        <v>382</v>
      </c>
      <c r="I352" s="3" t="s">
        <v>383</v>
      </c>
      <c r="J352" s="3" t="s">
        <v>164</v>
      </c>
      <c r="K352" s="3" t="s">
        <v>384</v>
      </c>
      <c r="L352" s="3" t="s">
        <v>101</v>
      </c>
      <c r="M352" s="3" t="s">
        <v>104</v>
      </c>
      <c r="N352" s="3" t="s">
        <v>732</v>
      </c>
      <c r="O352" s="3" t="s">
        <v>106</v>
      </c>
      <c r="P352" s="3">
        <v>0</v>
      </c>
      <c r="Q352" s="10">
        <v>993</v>
      </c>
      <c r="R352" s="10" t="s">
        <v>124</v>
      </c>
      <c r="S352" s="3" t="s">
        <v>125</v>
      </c>
      <c r="T352" s="3" t="s">
        <v>358</v>
      </c>
      <c r="U352" s="3" t="s">
        <v>124</v>
      </c>
      <c r="V352" s="3" t="s">
        <v>125</v>
      </c>
      <c r="W352" s="3" t="s">
        <v>726</v>
      </c>
      <c r="X352" s="3" t="s">
        <v>732</v>
      </c>
      <c r="Y352" s="11">
        <v>46157</v>
      </c>
      <c r="Z352" s="11">
        <v>46171</v>
      </c>
      <c r="AA352" s="3">
        <v>345</v>
      </c>
      <c r="AB352" s="10">
        <v>993</v>
      </c>
      <c r="AC352" s="3">
        <v>0</v>
      </c>
      <c r="AD352" s="11">
        <v>46182</v>
      </c>
      <c r="AE352" s="20"/>
      <c r="AF352" s="3">
        <v>345</v>
      </c>
      <c r="AG352" s="7" t="s">
        <v>127</v>
      </c>
      <c r="AH352" s="3" t="s">
        <v>119</v>
      </c>
      <c r="AI352" s="4">
        <v>46204</v>
      </c>
      <c r="AJ352" s="8" t="s">
        <v>806</v>
      </c>
    </row>
    <row r="353" spans="1:36" x14ac:dyDescent="0.25">
      <c r="A353" s="3">
        <v>2026</v>
      </c>
      <c r="B353" s="4">
        <v>46113</v>
      </c>
      <c r="C353" s="4">
        <v>46203</v>
      </c>
      <c r="D353" s="3" t="s">
        <v>91</v>
      </c>
      <c r="E353" s="3" t="s">
        <v>134</v>
      </c>
      <c r="F353" s="3" t="s">
        <v>733</v>
      </c>
      <c r="G353" s="3" t="s">
        <v>232</v>
      </c>
      <c r="H353" s="3" t="s">
        <v>382</v>
      </c>
      <c r="I353" s="3" t="s">
        <v>734</v>
      </c>
      <c r="J353" s="3" t="s">
        <v>438</v>
      </c>
      <c r="K353" s="3" t="s">
        <v>735</v>
      </c>
      <c r="L353" s="3" t="s">
        <v>101</v>
      </c>
      <c r="M353" s="3" t="s">
        <v>104</v>
      </c>
      <c r="N353" s="3" t="s">
        <v>736</v>
      </c>
      <c r="O353" s="3" t="s">
        <v>106</v>
      </c>
      <c r="P353" s="3">
        <v>1</v>
      </c>
      <c r="Q353" s="10">
        <v>680</v>
      </c>
      <c r="R353" s="10" t="s">
        <v>124</v>
      </c>
      <c r="S353" s="3" t="s">
        <v>125</v>
      </c>
      <c r="T353" s="3" t="s">
        <v>358</v>
      </c>
      <c r="U353" s="3" t="s">
        <v>124</v>
      </c>
      <c r="V353" s="3" t="s">
        <v>125</v>
      </c>
      <c r="W353" s="3" t="s">
        <v>125</v>
      </c>
      <c r="X353" s="3" t="s">
        <v>736</v>
      </c>
      <c r="Y353" s="11">
        <v>46170</v>
      </c>
      <c r="Z353" s="11">
        <v>46170</v>
      </c>
      <c r="AA353" s="3">
        <v>346</v>
      </c>
      <c r="AB353" s="10">
        <v>680</v>
      </c>
      <c r="AC353" s="3">
        <v>0</v>
      </c>
      <c r="AD353" s="11">
        <v>46182</v>
      </c>
      <c r="AE353" s="17" t="str">
        <f>HYPERLINK("https://ieeg-my.sharepoint.com/:b:/g/personal/transparencia_ieeg_org_mx/IQDQaMzU3Mf6Qp6i6BbHDnASAYecVAkz0HAWfNA6A166Qnw?e=3fiZ5D")</f>
        <v>https://ieeg-my.sharepoint.com/:b:/g/personal/transparencia_ieeg_org_mx/IQDQaMzU3Mf6Qp6i6BbHDnASAYecVAkz0HAWfNA6A166Qnw?e=3fiZ5D</v>
      </c>
      <c r="AF353" s="3">
        <v>346</v>
      </c>
      <c r="AG353" s="7" t="s">
        <v>127</v>
      </c>
      <c r="AH353" s="3" t="s">
        <v>119</v>
      </c>
      <c r="AI353" s="4">
        <v>46204</v>
      </c>
      <c r="AJ353" s="8" t="s">
        <v>806</v>
      </c>
    </row>
    <row r="354" spans="1:36" x14ac:dyDescent="0.25">
      <c r="A354" s="3">
        <v>2026</v>
      </c>
      <c r="B354" s="4">
        <v>46113</v>
      </c>
      <c r="C354" s="4">
        <v>46203</v>
      </c>
      <c r="D354" s="3" t="s">
        <v>91</v>
      </c>
      <c r="E354" s="3" t="s">
        <v>134</v>
      </c>
      <c r="F354" s="3" t="s">
        <v>733</v>
      </c>
      <c r="G354" s="3" t="s">
        <v>232</v>
      </c>
      <c r="H354" s="3" t="s">
        <v>382</v>
      </c>
      <c r="I354" s="3" t="s">
        <v>734</v>
      </c>
      <c r="J354" s="3" t="s">
        <v>438</v>
      </c>
      <c r="K354" s="3" t="s">
        <v>735</v>
      </c>
      <c r="L354" s="3" t="s">
        <v>101</v>
      </c>
      <c r="M354" s="3" t="s">
        <v>104</v>
      </c>
      <c r="N354" s="3" t="s">
        <v>737</v>
      </c>
      <c r="O354" s="3" t="s">
        <v>106</v>
      </c>
      <c r="P354" s="3">
        <v>1</v>
      </c>
      <c r="Q354" s="10">
        <v>572</v>
      </c>
      <c r="R354" s="10" t="s">
        <v>124</v>
      </c>
      <c r="S354" s="3" t="s">
        <v>125</v>
      </c>
      <c r="T354" s="3" t="s">
        <v>358</v>
      </c>
      <c r="U354" s="3" t="s">
        <v>124</v>
      </c>
      <c r="V354" s="3" t="s">
        <v>125</v>
      </c>
      <c r="W354" s="3" t="s">
        <v>125</v>
      </c>
      <c r="X354" s="3" t="s">
        <v>737</v>
      </c>
      <c r="Y354" s="11">
        <v>46171</v>
      </c>
      <c r="Z354" s="11">
        <v>46171</v>
      </c>
      <c r="AA354" s="3">
        <v>347</v>
      </c>
      <c r="AB354" s="10">
        <v>572</v>
      </c>
      <c r="AC354" s="3">
        <v>0</v>
      </c>
      <c r="AD354" s="11">
        <v>46182</v>
      </c>
      <c r="AE354" s="17" t="str">
        <f>HYPERLINK("https://ieeg-my.sharepoint.com/:b:/g/personal/transparencia_ieeg_org_mx/IQCLZJ7evfpARKAcFd-AyA_3AYFlljL5LjrBIH6ysuqzSqY?e=p4SHPC")</f>
        <v>https://ieeg-my.sharepoint.com/:b:/g/personal/transparencia_ieeg_org_mx/IQCLZJ7evfpARKAcFd-AyA_3AYFlljL5LjrBIH6ysuqzSqY?e=p4SHPC</v>
      </c>
      <c r="AF354" s="3">
        <v>347</v>
      </c>
      <c r="AG354" s="7" t="s">
        <v>127</v>
      </c>
      <c r="AH354" s="3" t="s">
        <v>119</v>
      </c>
      <c r="AI354" s="4">
        <v>46204</v>
      </c>
      <c r="AJ354" s="8" t="s">
        <v>806</v>
      </c>
    </row>
    <row r="355" spans="1:36" x14ac:dyDescent="0.25">
      <c r="A355" s="3">
        <v>2026</v>
      </c>
      <c r="B355" s="4">
        <v>46113</v>
      </c>
      <c r="C355" s="4">
        <v>46203</v>
      </c>
      <c r="D355" s="3" t="s">
        <v>91</v>
      </c>
      <c r="E355" s="3" t="s">
        <v>117</v>
      </c>
      <c r="F355" s="3" t="s">
        <v>550</v>
      </c>
      <c r="G355" s="3" t="s">
        <v>250</v>
      </c>
      <c r="H355" s="3" t="s">
        <v>382</v>
      </c>
      <c r="I355" s="3" t="s">
        <v>388</v>
      </c>
      <c r="J355" s="3" t="s">
        <v>738</v>
      </c>
      <c r="K355" s="3" t="s">
        <v>390</v>
      </c>
      <c r="L355" t="s">
        <v>102</v>
      </c>
      <c r="M355" s="3" t="s">
        <v>104</v>
      </c>
      <c r="N355" s="3" t="s">
        <v>739</v>
      </c>
      <c r="O355" s="3" t="s">
        <v>106</v>
      </c>
      <c r="P355" s="3">
        <v>0</v>
      </c>
      <c r="Q355" s="10">
        <v>181</v>
      </c>
      <c r="R355" s="10" t="s">
        <v>124</v>
      </c>
      <c r="S355" s="3" t="s">
        <v>125</v>
      </c>
      <c r="T355" s="3" t="s">
        <v>358</v>
      </c>
      <c r="U355" s="3" t="s">
        <v>124</v>
      </c>
      <c r="V355" s="3" t="s">
        <v>125</v>
      </c>
      <c r="W355" s="3" t="s">
        <v>125</v>
      </c>
      <c r="X355" s="3" t="s">
        <v>739</v>
      </c>
      <c r="Y355" s="11">
        <v>46168</v>
      </c>
      <c r="Z355" s="11">
        <v>46168</v>
      </c>
      <c r="AA355" s="3">
        <v>348</v>
      </c>
      <c r="AB355" s="10">
        <v>181</v>
      </c>
      <c r="AC355" s="3">
        <v>0</v>
      </c>
      <c r="AD355" s="11">
        <v>46182</v>
      </c>
      <c r="AE355" s="17" t="str">
        <f>HYPERLINK("https://ieeg-my.sharepoint.com/:b:/g/personal/transparencia_ieeg_org_mx/IQB6Ttfx1PK5RoboYETloVoMAfbB5dxGds8o5fxnWbfeoxg?e=dsDx82")</f>
        <v>https://ieeg-my.sharepoint.com/:b:/g/personal/transparencia_ieeg_org_mx/IQB6Ttfx1PK5RoboYETloVoMAfbB5dxGds8o5fxnWbfeoxg?e=dsDx82</v>
      </c>
      <c r="AF355" s="3">
        <v>348</v>
      </c>
      <c r="AG355" s="7" t="s">
        <v>127</v>
      </c>
      <c r="AH355" s="3" t="s">
        <v>119</v>
      </c>
      <c r="AI355" s="4">
        <v>46204</v>
      </c>
      <c r="AJ355" s="8" t="s">
        <v>806</v>
      </c>
    </row>
    <row r="356" spans="1:36" x14ac:dyDescent="0.25">
      <c r="A356" s="3">
        <v>2026</v>
      </c>
      <c r="B356" s="4">
        <v>46113</v>
      </c>
      <c r="C356" s="4">
        <v>46203</v>
      </c>
      <c r="D356" s="3" t="s">
        <v>91</v>
      </c>
      <c r="E356" s="3" t="s">
        <v>134</v>
      </c>
      <c r="F356" s="3" t="s">
        <v>223</v>
      </c>
      <c r="G356" s="3" t="s">
        <v>224</v>
      </c>
      <c r="H356" s="3" t="s">
        <v>219</v>
      </c>
      <c r="I356" s="3" t="s">
        <v>378</v>
      </c>
      <c r="J356" s="3" t="s">
        <v>379</v>
      </c>
      <c r="L356" s="3" t="s">
        <v>101</v>
      </c>
      <c r="M356" s="3" t="s">
        <v>104</v>
      </c>
      <c r="N356" s="3" t="s">
        <v>499</v>
      </c>
      <c r="O356" s="3" t="s">
        <v>106</v>
      </c>
      <c r="P356" s="3">
        <v>0</v>
      </c>
      <c r="Q356" s="10">
        <v>1656</v>
      </c>
      <c r="R356" s="10" t="s">
        <v>124</v>
      </c>
      <c r="S356" s="3" t="s">
        <v>125</v>
      </c>
      <c r="T356" s="3" t="s">
        <v>125</v>
      </c>
      <c r="U356" s="3" t="s">
        <v>124</v>
      </c>
      <c r="V356" s="3" t="s">
        <v>125</v>
      </c>
      <c r="W356" s="3" t="s">
        <v>125</v>
      </c>
      <c r="X356" s="3" t="s">
        <v>499</v>
      </c>
      <c r="Y356" s="11">
        <v>46185</v>
      </c>
      <c r="Z356" s="11">
        <v>46185</v>
      </c>
      <c r="AA356" s="3">
        <v>349</v>
      </c>
      <c r="AB356" s="10">
        <v>1656</v>
      </c>
      <c r="AC356" s="3">
        <v>0</v>
      </c>
      <c r="AD356" s="11">
        <v>46182</v>
      </c>
      <c r="AE356" s="20"/>
      <c r="AF356" s="3">
        <v>349</v>
      </c>
      <c r="AG356" s="7" t="s">
        <v>127</v>
      </c>
      <c r="AH356" s="3" t="s">
        <v>119</v>
      </c>
      <c r="AI356" s="4">
        <v>46204</v>
      </c>
      <c r="AJ356" s="8" t="s">
        <v>806</v>
      </c>
    </row>
    <row r="357" spans="1:36" x14ac:dyDescent="0.25">
      <c r="A357" s="3">
        <v>2026</v>
      </c>
      <c r="B357" s="4">
        <v>46113</v>
      </c>
      <c r="C357" s="4">
        <v>46203</v>
      </c>
      <c r="D357" s="3" t="s">
        <v>91</v>
      </c>
      <c r="E357" s="3" t="s">
        <v>134</v>
      </c>
      <c r="F357" s="3" t="s">
        <v>223</v>
      </c>
      <c r="G357" s="3" t="s">
        <v>224</v>
      </c>
      <c r="H357" s="3" t="s">
        <v>219</v>
      </c>
      <c r="I357" s="3" t="s">
        <v>437</v>
      </c>
      <c r="J357" s="3" t="s">
        <v>438</v>
      </c>
      <c r="K357" s="3" t="s">
        <v>192</v>
      </c>
      <c r="L357" s="3" t="s">
        <v>101</v>
      </c>
      <c r="M357" s="3" t="s">
        <v>104</v>
      </c>
      <c r="N357" s="3" t="s">
        <v>740</v>
      </c>
      <c r="O357" s="3" t="s">
        <v>106</v>
      </c>
      <c r="P357" s="3">
        <v>0</v>
      </c>
      <c r="Q357" s="10">
        <v>2596</v>
      </c>
      <c r="R357" s="10" t="s">
        <v>124</v>
      </c>
      <c r="S357" s="3" t="s">
        <v>125</v>
      </c>
      <c r="T357" s="3" t="s">
        <v>125</v>
      </c>
      <c r="U357" s="3" t="s">
        <v>124</v>
      </c>
      <c r="V357" s="3" t="s">
        <v>741</v>
      </c>
      <c r="W357" s="3" t="s">
        <v>742</v>
      </c>
      <c r="X357" s="3" t="s">
        <v>740</v>
      </c>
      <c r="Y357" s="11">
        <v>46178</v>
      </c>
      <c r="Z357" s="11">
        <v>46181</v>
      </c>
      <c r="AA357" s="3">
        <v>350</v>
      </c>
      <c r="AB357" s="10">
        <v>2596</v>
      </c>
      <c r="AC357" s="3">
        <v>0</v>
      </c>
      <c r="AD357" s="11">
        <v>46183</v>
      </c>
      <c r="AE357" s="17" t="str">
        <f>HYPERLINK("https://ieeg-my.sharepoint.com/:b:/g/personal/transparencia_ieeg_org_mx/IQCmMN8pjpe1QZdo-GA51W6IAb34B7b9H2U8UjvGLnqCi3c?e=iBeZqv")</f>
        <v>https://ieeg-my.sharepoint.com/:b:/g/personal/transparencia_ieeg_org_mx/IQCmMN8pjpe1QZdo-GA51W6IAb34B7b9H2U8UjvGLnqCi3c?e=iBeZqv</v>
      </c>
      <c r="AF357" s="3">
        <v>350</v>
      </c>
      <c r="AG357" s="7" t="s">
        <v>127</v>
      </c>
      <c r="AH357" s="3" t="s">
        <v>119</v>
      </c>
      <c r="AI357" s="4">
        <v>46204</v>
      </c>
      <c r="AJ357" s="8" t="s">
        <v>806</v>
      </c>
    </row>
    <row r="358" spans="1:36" x14ac:dyDescent="0.25">
      <c r="A358" s="3">
        <v>2026</v>
      </c>
      <c r="B358" s="4">
        <v>46113</v>
      </c>
      <c r="C358" s="4">
        <v>46203</v>
      </c>
      <c r="D358" s="3" t="s">
        <v>91</v>
      </c>
      <c r="E358" s="3" t="s">
        <v>134</v>
      </c>
      <c r="F358" s="3" t="s">
        <v>292</v>
      </c>
      <c r="G358" s="3" t="s">
        <v>273</v>
      </c>
      <c r="H358" s="3" t="s">
        <v>251</v>
      </c>
      <c r="I358" s="3" t="s">
        <v>293</v>
      </c>
      <c r="J358" s="3" t="s">
        <v>294</v>
      </c>
      <c r="K358" s="3" t="s">
        <v>295</v>
      </c>
      <c r="L358" s="3" t="s">
        <v>101</v>
      </c>
      <c r="M358" s="3" t="s">
        <v>104</v>
      </c>
      <c r="N358" s="3" t="s">
        <v>296</v>
      </c>
      <c r="O358" s="3" t="s">
        <v>106</v>
      </c>
      <c r="P358" s="3">
        <v>0</v>
      </c>
      <c r="Q358" s="10">
        <v>36</v>
      </c>
      <c r="R358" s="10" t="s">
        <v>124</v>
      </c>
      <c r="S358" s="3" t="s">
        <v>125</v>
      </c>
      <c r="T358" s="3" t="s">
        <v>255</v>
      </c>
      <c r="U358" s="3" t="s">
        <v>124</v>
      </c>
      <c r="V358" s="3" t="s">
        <v>125</v>
      </c>
      <c r="W358" s="3" t="s">
        <v>125</v>
      </c>
      <c r="X358" s="3" t="s">
        <v>296</v>
      </c>
      <c r="Y358" s="11">
        <v>46154</v>
      </c>
      <c r="Z358" s="11">
        <v>46154</v>
      </c>
      <c r="AA358" s="3">
        <v>351</v>
      </c>
      <c r="AB358" s="10">
        <v>36</v>
      </c>
      <c r="AC358" s="3">
        <v>0</v>
      </c>
      <c r="AD358" s="11">
        <v>46184</v>
      </c>
      <c r="AE358" s="20"/>
      <c r="AF358" s="3">
        <v>351</v>
      </c>
      <c r="AG358" s="7" t="s">
        <v>127</v>
      </c>
      <c r="AH358" s="3" t="s">
        <v>119</v>
      </c>
      <c r="AI358" s="4">
        <v>46204</v>
      </c>
      <c r="AJ358" s="8" t="s">
        <v>806</v>
      </c>
    </row>
    <row r="359" spans="1:36" x14ac:dyDescent="0.25">
      <c r="A359" s="3">
        <v>2026</v>
      </c>
      <c r="B359" s="4">
        <v>46113</v>
      </c>
      <c r="C359" s="4">
        <v>46203</v>
      </c>
      <c r="D359" s="3" t="s">
        <v>91</v>
      </c>
      <c r="E359" s="3" t="s">
        <v>134</v>
      </c>
      <c r="F359" s="3" t="s">
        <v>292</v>
      </c>
      <c r="G359" s="3" t="s">
        <v>273</v>
      </c>
      <c r="H359" s="3" t="s">
        <v>251</v>
      </c>
      <c r="I359" s="3" t="s">
        <v>293</v>
      </c>
      <c r="J359" s="3" t="s">
        <v>294</v>
      </c>
      <c r="K359" s="3" t="s">
        <v>295</v>
      </c>
      <c r="L359" s="3" t="s">
        <v>101</v>
      </c>
      <c r="M359" s="3" t="s">
        <v>104</v>
      </c>
      <c r="N359" s="3" t="s">
        <v>296</v>
      </c>
      <c r="O359" s="3" t="s">
        <v>106</v>
      </c>
      <c r="P359" s="3">
        <v>0</v>
      </c>
      <c r="Q359" s="10">
        <v>368</v>
      </c>
      <c r="R359" s="10" t="s">
        <v>124</v>
      </c>
      <c r="S359" s="3" t="s">
        <v>125</v>
      </c>
      <c r="T359" s="3" t="s">
        <v>255</v>
      </c>
      <c r="U359" s="3" t="s">
        <v>124</v>
      </c>
      <c r="V359" s="3" t="s">
        <v>125</v>
      </c>
      <c r="W359" s="3" t="s">
        <v>125</v>
      </c>
      <c r="X359" s="3" t="s">
        <v>296</v>
      </c>
      <c r="Y359" s="11">
        <v>46154</v>
      </c>
      <c r="Z359" s="11">
        <v>46154</v>
      </c>
      <c r="AA359" s="3">
        <v>352</v>
      </c>
      <c r="AB359" s="10">
        <v>368</v>
      </c>
      <c r="AC359" s="3">
        <v>0</v>
      </c>
      <c r="AD359" s="11">
        <v>46184</v>
      </c>
      <c r="AE359" s="17" t="str">
        <f>HYPERLINK("https://ieeg-my.sharepoint.com/:b:/g/personal/transparencia_ieeg_org_mx/IQA5dl2FCRkjQ4wwBFngcD_5AUctJ9-FKZYS6nBXAWR4RSc?e=WxtiM0")</f>
        <v>https://ieeg-my.sharepoint.com/:b:/g/personal/transparencia_ieeg_org_mx/IQA5dl2FCRkjQ4wwBFngcD_5AUctJ9-FKZYS6nBXAWR4RSc?e=WxtiM0</v>
      </c>
      <c r="AF359" s="3">
        <v>352</v>
      </c>
      <c r="AG359" s="7" t="s">
        <v>127</v>
      </c>
      <c r="AH359" s="3" t="s">
        <v>119</v>
      </c>
      <c r="AI359" s="4">
        <v>46204</v>
      </c>
      <c r="AJ359" s="8" t="s">
        <v>806</v>
      </c>
    </row>
    <row r="360" spans="1:36" x14ac:dyDescent="0.25">
      <c r="A360" s="3">
        <v>2026</v>
      </c>
      <c r="B360" s="4">
        <v>46113</v>
      </c>
      <c r="C360" s="4">
        <v>46203</v>
      </c>
      <c r="D360" s="3" t="s">
        <v>91</v>
      </c>
      <c r="E360" s="3" t="s">
        <v>209</v>
      </c>
      <c r="F360" s="3" t="s">
        <v>210</v>
      </c>
      <c r="G360" s="3" t="s">
        <v>211</v>
      </c>
      <c r="H360" s="3" t="s">
        <v>212</v>
      </c>
      <c r="I360" s="3" t="s">
        <v>213</v>
      </c>
      <c r="J360" s="3" t="s">
        <v>214</v>
      </c>
      <c r="K360" s="3" t="s">
        <v>215</v>
      </c>
      <c r="L360" t="s">
        <v>102</v>
      </c>
      <c r="M360" s="3" t="s">
        <v>104</v>
      </c>
      <c r="N360" s="3" t="s">
        <v>743</v>
      </c>
      <c r="O360" s="3" t="s">
        <v>106</v>
      </c>
      <c r="P360" s="3">
        <v>1</v>
      </c>
      <c r="Q360" s="10">
        <v>199</v>
      </c>
      <c r="R360" s="10" t="s">
        <v>124</v>
      </c>
      <c r="S360" s="3" t="s">
        <v>125</v>
      </c>
      <c r="T360" s="3" t="s">
        <v>125</v>
      </c>
      <c r="U360" s="3" t="s">
        <v>124</v>
      </c>
      <c r="V360" s="3" t="s">
        <v>125</v>
      </c>
      <c r="W360" s="3" t="s">
        <v>744</v>
      </c>
      <c r="X360" s="3" t="s">
        <v>743</v>
      </c>
      <c r="Y360" s="11">
        <v>46174</v>
      </c>
      <c r="Z360" s="11">
        <v>46174</v>
      </c>
      <c r="AA360" s="3">
        <v>353</v>
      </c>
      <c r="AB360" s="10">
        <v>199</v>
      </c>
      <c r="AC360" s="3">
        <v>0</v>
      </c>
      <c r="AD360" s="11">
        <v>46184</v>
      </c>
      <c r="AE360" s="20"/>
      <c r="AF360" s="3">
        <v>353</v>
      </c>
      <c r="AG360" s="7" t="s">
        <v>127</v>
      </c>
      <c r="AH360" s="3" t="s">
        <v>119</v>
      </c>
      <c r="AI360" s="4">
        <v>46204</v>
      </c>
      <c r="AJ360" s="8" t="s">
        <v>806</v>
      </c>
    </row>
    <row r="361" spans="1:36" x14ac:dyDescent="0.25">
      <c r="A361" s="3">
        <v>2026</v>
      </c>
      <c r="B361" s="4">
        <v>46113</v>
      </c>
      <c r="C361" s="4">
        <v>46203</v>
      </c>
      <c r="D361" s="3" t="s">
        <v>91</v>
      </c>
      <c r="E361" s="3" t="s">
        <v>209</v>
      </c>
      <c r="F361" s="3" t="s">
        <v>210</v>
      </c>
      <c r="G361" s="3" t="s">
        <v>211</v>
      </c>
      <c r="H361" s="3" t="s">
        <v>212</v>
      </c>
      <c r="I361" s="3" t="s">
        <v>213</v>
      </c>
      <c r="J361" s="3" t="s">
        <v>214</v>
      </c>
      <c r="K361" s="3" t="s">
        <v>215</v>
      </c>
      <c r="L361" t="s">
        <v>102</v>
      </c>
      <c r="M361" s="3" t="s">
        <v>104</v>
      </c>
      <c r="N361" s="3" t="s">
        <v>743</v>
      </c>
      <c r="O361" s="3" t="s">
        <v>106</v>
      </c>
      <c r="P361" s="3">
        <v>1</v>
      </c>
      <c r="Q361" s="10">
        <v>392</v>
      </c>
      <c r="R361" s="10" t="s">
        <v>124</v>
      </c>
      <c r="S361" s="3" t="s">
        <v>125</v>
      </c>
      <c r="T361" s="3" t="s">
        <v>125</v>
      </c>
      <c r="U361" s="3" t="s">
        <v>124</v>
      </c>
      <c r="V361" s="3" t="s">
        <v>125</v>
      </c>
      <c r="W361" s="3" t="s">
        <v>744</v>
      </c>
      <c r="X361" s="3" t="s">
        <v>743</v>
      </c>
      <c r="Y361" s="11">
        <v>46174</v>
      </c>
      <c r="Z361" s="11">
        <v>46174</v>
      </c>
      <c r="AA361" s="3">
        <v>354</v>
      </c>
      <c r="AB361" s="10">
        <v>392</v>
      </c>
      <c r="AC361" s="3">
        <v>0</v>
      </c>
      <c r="AD361" s="11">
        <v>46184</v>
      </c>
      <c r="AE361" s="17" t="str">
        <f>HYPERLINK("https://ieeg-my.sharepoint.com/:b:/g/personal/transparencia_ieeg_org_mx/IQBfrpuJ3LGfRoaQRYQOBqaSAR-tNR02eWE_dIglCMgau4k?e=KCneCk")</f>
        <v>https://ieeg-my.sharepoint.com/:b:/g/personal/transparencia_ieeg_org_mx/IQBfrpuJ3LGfRoaQRYQOBqaSAR-tNR02eWE_dIglCMgau4k?e=KCneCk</v>
      </c>
      <c r="AF361" s="3">
        <v>354</v>
      </c>
      <c r="AG361" s="7" t="s">
        <v>127</v>
      </c>
      <c r="AH361" s="3" t="s">
        <v>119</v>
      </c>
      <c r="AI361" s="4">
        <v>46204</v>
      </c>
      <c r="AJ361" s="8" t="s">
        <v>806</v>
      </c>
    </row>
    <row r="362" spans="1:36" x14ac:dyDescent="0.25">
      <c r="A362" s="3">
        <v>2026</v>
      </c>
      <c r="B362" s="4">
        <v>46113</v>
      </c>
      <c r="C362" s="4">
        <v>46203</v>
      </c>
      <c r="D362" s="3" t="s">
        <v>91</v>
      </c>
      <c r="E362" s="3" t="s">
        <v>209</v>
      </c>
      <c r="F362" s="3" t="s">
        <v>210</v>
      </c>
      <c r="G362" s="3" t="s">
        <v>211</v>
      </c>
      <c r="H362" s="3" t="s">
        <v>212</v>
      </c>
      <c r="I362" s="3" t="s">
        <v>213</v>
      </c>
      <c r="J362" s="3" t="s">
        <v>214</v>
      </c>
      <c r="K362" s="3" t="s">
        <v>215</v>
      </c>
      <c r="L362" t="s">
        <v>102</v>
      </c>
      <c r="M362" s="3" t="s">
        <v>104</v>
      </c>
      <c r="N362" s="3" t="s">
        <v>743</v>
      </c>
      <c r="O362" s="3" t="s">
        <v>106</v>
      </c>
      <c r="P362" s="3">
        <v>1</v>
      </c>
      <c r="Q362" s="10">
        <v>696.3</v>
      </c>
      <c r="R362" s="10" t="s">
        <v>124</v>
      </c>
      <c r="S362" s="3" t="s">
        <v>125</v>
      </c>
      <c r="T362" s="3" t="s">
        <v>125</v>
      </c>
      <c r="U362" s="3" t="s">
        <v>124</v>
      </c>
      <c r="V362" s="3" t="s">
        <v>125</v>
      </c>
      <c r="W362" s="3" t="s">
        <v>133</v>
      </c>
      <c r="X362" s="3" t="s">
        <v>743</v>
      </c>
      <c r="Y362" s="11">
        <v>46182</v>
      </c>
      <c r="Z362" s="11">
        <v>46179</v>
      </c>
      <c r="AA362" s="3">
        <v>355</v>
      </c>
      <c r="AB362" s="10">
        <v>696.3</v>
      </c>
      <c r="AC362" s="3">
        <v>0</v>
      </c>
      <c r="AD362" s="11">
        <v>46184</v>
      </c>
      <c r="AE362" s="17" t="str">
        <f>HYPERLINK("https://ieeg-my.sharepoint.com/:b:/g/personal/transparencia_ieeg_org_mx/IQBSar2a40wPR7mMVjWyUfJEASaOntU_mjuKE9M2fyFP1Mg?e=jJyfMc")</f>
        <v>https://ieeg-my.sharepoint.com/:b:/g/personal/transparencia_ieeg_org_mx/IQBSar2a40wPR7mMVjWyUfJEASaOntU_mjuKE9M2fyFP1Mg?e=jJyfMc</v>
      </c>
      <c r="AF362" s="3">
        <v>355</v>
      </c>
      <c r="AG362" s="7" t="s">
        <v>127</v>
      </c>
      <c r="AH362" s="3" t="s">
        <v>119</v>
      </c>
      <c r="AI362" s="4">
        <v>46204</v>
      </c>
      <c r="AJ362" s="8" t="s">
        <v>806</v>
      </c>
    </row>
    <row r="363" spans="1:36" x14ac:dyDescent="0.25">
      <c r="A363" s="3">
        <v>2026</v>
      </c>
      <c r="B363" s="4">
        <v>46113</v>
      </c>
      <c r="C363" s="4">
        <v>46203</v>
      </c>
      <c r="D363" s="3" t="s">
        <v>91</v>
      </c>
      <c r="E363" s="3" t="s">
        <v>209</v>
      </c>
      <c r="F363" s="3" t="s">
        <v>264</v>
      </c>
      <c r="G363" s="3" t="s">
        <v>232</v>
      </c>
      <c r="H363" s="3" t="s">
        <v>270</v>
      </c>
      <c r="I363" s="3" t="s">
        <v>271</v>
      </c>
      <c r="J363" s="3" t="s">
        <v>247</v>
      </c>
      <c r="K363" s="3" t="s">
        <v>121</v>
      </c>
      <c r="L363" s="3" t="s">
        <v>101</v>
      </c>
      <c r="M363" s="3" t="s">
        <v>104</v>
      </c>
      <c r="N363" s="3" t="s">
        <v>745</v>
      </c>
      <c r="O363" s="3" t="s">
        <v>106</v>
      </c>
      <c r="P363" s="3">
        <v>0</v>
      </c>
      <c r="Q363" s="10">
        <v>1072</v>
      </c>
      <c r="R363" s="10" t="s">
        <v>124</v>
      </c>
      <c r="S363" s="3" t="s">
        <v>125</v>
      </c>
      <c r="T363" s="3" t="s">
        <v>423</v>
      </c>
      <c r="U363" s="3" t="s">
        <v>124</v>
      </c>
      <c r="V363" s="3" t="s">
        <v>125</v>
      </c>
      <c r="W363" s="3" t="s">
        <v>125</v>
      </c>
      <c r="X363" s="3" t="s">
        <v>745</v>
      </c>
      <c r="Y363" s="11">
        <v>46168</v>
      </c>
      <c r="Z363" s="11">
        <v>46171</v>
      </c>
      <c r="AA363" s="3">
        <v>356</v>
      </c>
      <c r="AB363" s="10">
        <v>1072</v>
      </c>
      <c r="AC363" s="3">
        <v>0</v>
      </c>
      <c r="AD363" s="11">
        <v>46185</v>
      </c>
      <c r="AE363" s="19"/>
      <c r="AF363" s="3">
        <v>356</v>
      </c>
      <c r="AG363" s="7" t="s">
        <v>127</v>
      </c>
      <c r="AH363" s="3" t="s">
        <v>119</v>
      </c>
      <c r="AI363" s="4">
        <v>46204</v>
      </c>
      <c r="AJ363" s="8" t="s">
        <v>806</v>
      </c>
    </row>
    <row r="364" spans="1:36" x14ac:dyDescent="0.25">
      <c r="A364" s="3">
        <v>2026</v>
      </c>
      <c r="B364" s="4">
        <v>46113</v>
      </c>
      <c r="C364" s="4">
        <v>46203</v>
      </c>
      <c r="D364" s="3" t="s">
        <v>91</v>
      </c>
      <c r="E364" s="3" t="s">
        <v>134</v>
      </c>
      <c r="F364" s="3" t="s">
        <v>272</v>
      </c>
      <c r="G364" s="3" t="s">
        <v>273</v>
      </c>
      <c r="H364" s="3" t="s">
        <v>274</v>
      </c>
      <c r="I364" s="3" t="s">
        <v>275</v>
      </c>
      <c r="J364" s="3" t="s">
        <v>276</v>
      </c>
      <c r="K364" s="3" t="s">
        <v>267</v>
      </c>
      <c r="L364" t="s">
        <v>102</v>
      </c>
      <c r="M364" s="3" t="s">
        <v>104</v>
      </c>
      <c r="N364" s="3" t="s">
        <v>746</v>
      </c>
      <c r="O364" s="3" t="s">
        <v>106</v>
      </c>
      <c r="P364" s="3">
        <v>1</v>
      </c>
      <c r="Q364" s="10">
        <v>320</v>
      </c>
      <c r="R364" s="10" t="s">
        <v>124</v>
      </c>
      <c r="S364" s="3" t="s">
        <v>125</v>
      </c>
      <c r="T364" s="3" t="s">
        <v>125</v>
      </c>
      <c r="U364" s="3" t="s">
        <v>124</v>
      </c>
      <c r="V364" s="3" t="s">
        <v>125</v>
      </c>
      <c r="W364" s="3" t="s">
        <v>709</v>
      </c>
      <c r="X364" s="3" t="s">
        <v>746</v>
      </c>
      <c r="Y364" s="11">
        <v>46170</v>
      </c>
      <c r="Z364" s="11">
        <v>46170</v>
      </c>
      <c r="AA364" s="3">
        <v>357</v>
      </c>
      <c r="AB364" s="10">
        <v>320</v>
      </c>
      <c r="AC364" s="3">
        <v>0</v>
      </c>
      <c r="AD364" s="11">
        <v>46175</v>
      </c>
      <c r="AE364" s="17" t="str">
        <f>HYPERLINK("https://ieeg-my.sharepoint.com/:b:/g/personal/transparencia_ieeg_org_mx/IQCYakrMiPk6T7ZRzCDtOVoeAW0SnJXA5d0be5a9Hbn9NgI?e=dLacWS")</f>
        <v>https://ieeg-my.sharepoint.com/:b:/g/personal/transparencia_ieeg_org_mx/IQCYakrMiPk6T7ZRzCDtOVoeAW0SnJXA5d0be5a9Hbn9NgI?e=dLacWS</v>
      </c>
      <c r="AF364" s="3">
        <v>357</v>
      </c>
      <c r="AG364" s="7" t="s">
        <v>127</v>
      </c>
      <c r="AH364" s="3" t="s">
        <v>119</v>
      </c>
      <c r="AI364" s="4">
        <v>46204</v>
      </c>
      <c r="AJ364" s="8" t="s">
        <v>806</v>
      </c>
    </row>
    <row r="365" spans="1:36" x14ac:dyDescent="0.25">
      <c r="A365" s="3">
        <v>2026</v>
      </c>
      <c r="B365" s="4">
        <v>46113</v>
      </c>
      <c r="C365" s="4">
        <v>46203</v>
      </c>
      <c r="D365" s="3" t="s">
        <v>91</v>
      </c>
      <c r="E365" s="3" t="s">
        <v>117</v>
      </c>
      <c r="F365" s="3" t="s">
        <v>118</v>
      </c>
      <c r="G365" s="3" t="s">
        <v>118</v>
      </c>
      <c r="H365" s="3" t="s">
        <v>119</v>
      </c>
      <c r="I365" s="3" t="s">
        <v>154</v>
      </c>
      <c r="J365" s="3" t="s">
        <v>155</v>
      </c>
      <c r="K365" s="3" t="s">
        <v>156</v>
      </c>
      <c r="L365" s="3" t="s">
        <v>101</v>
      </c>
      <c r="M365" s="3" t="s">
        <v>104</v>
      </c>
      <c r="N365" s="3" t="s">
        <v>747</v>
      </c>
      <c r="O365" s="3" t="s">
        <v>106</v>
      </c>
      <c r="P365" s="3">
        <v>0</v>
      </c>
      <c r="Q365" s="10">
        <v>9459.0499999999993</v>
      </c>
      <c r="R365" s="10" t="s">
        <v>124</v>
      </c>
      <c r="S365" s="3" t="s">
        <v>125</v>
      </c>
      <c r="T365" s="3" t="s">
        <v>125</v>
      </c>
      <c r="U365" s="3" t="s">
        <v>124</v>
      </c>
      <c r="V365" s="3" t="s">
        <v>741</v>
      </c>
      <c r="W365" s="3" t="s">
        <v>742</v>
      </c>
      <c r="X365" s="3" t="s">
        <v>747</v>
      </c>
      <c r="Y365" s="11">
        <v>46178</v>
      </c>
      <c r="Z365" s="11">
        <v>46181</v>
      </c>
      <c r="AA365" s="3">
        <v>358</v>
      </c>
      <c r="AB365" s="10">
        <v>9459.0499999999993</v>
      </c>
      <c r="AC365" s="3">
        <v>0</v>
      </c>
      <c r="AD365" s="11">
        <v>46183</v>
      </c>
      <c r="AE365" s="17" t="str">
        <f>HYPERLINK("https://ieeg-my.sharepoint.com/:b:/g/personal/transparencia_ieeg_org_mx/IQDHFJUR0WguRKLDEDrq8alTAVEU5bSfXdIx_lEO1dEXVw0?e=6a1in3")</f>
        <v>https://ieeg-my.sharepoint.com/:b:/g/personal/transparencia_ieeg_org_mx/IQDHFJUR0WguRKLDEDrq8alTAVEU5bSfXdIx_lEO1dEXVw0?e=6a1in3</v>
      </c>
      <c r="AF365" s="3">
        <v>358</v>
      </c>
      <c r="AG365" s="7" t="s">
        <v>127</v>
      </c>
      <c r="AH365" s="3" t="s">
        <v>119</v>
      </c>
      <c r="AI365" s="4">
        <v>46204</v>
      </c>
      <c r="AJ365" s="8" t="s">
        <v>806</v>
      </c>
    </row>
    <row r="366" spans="1:36" x14ac:dyDescent="0.25">
      <c r="A366" s="3">
        <v>2026</v>
      </c>
      <c r="B366" s="4">
        <v>46113</v>
      </c>
      <c r="C366" s="4">
        <v>46203</v>
      </c>
      <c r="D366" s="3" t="s">
        <v>91</v>
      </c>
      <c r="E366" s="3" t="s">
        <v>117</v>
      </c>
      <c r="F366" s="3" t="s">
        <v>198</v>
      </c>
      <c r="G366" s="3" t="s">
        <v>199</v>
      </c>
      <c r="H366" s="3" t="s">
        <v>274</v>
      </c>
      <c r="I366" s="3" t="s">
        <v>748</v>
      </c>
      <c r="J366" s="3" t="s">
        <v>749</v>
      </c>
      <c r="K366" s="3" t="s">
        <v>750</v>
      </c>
      <c r="L366" t="s">
        <v>102</v>
      </c>
      <c r="M366" s="3" t="s">
        <v>104</v>
      </c>
      <c r="N366" s="3" t="s">
        <v>751</v>
      </c>
      <c r="O366" s="3" t="s">
        <v>106</v>
      </c>
      <c r="P366" s="3">
        <v>1</v>
      </c>
      <c r="Q366" s="6">
        <v>362</v>
      </c>
      <c r="R366" s="10" t="s">
        <v>124</v>
      </c>
      <c r="S366" s="3" t="s">
        <v>125</v>
      </c>
      <c r="T366" s="3" t="s">
        <v>125</v>
      </c>
      <c r="U366" s="3" t="s">
        <v>124</v>
      </c>
      <c r="V366" s="3" t="s">
        <v>125</v>
      </c>
      <c r="W366" s="3" t="s">
        <v>283</v>
      </c>
      <c r="X366" s="3" t="s">
        <v>751</v>
      </c>
      <c r="Y366" s="11">
        <v>46178</v>
      </c>
      <c r="Z366" s="11">
        <v>46178</v>
      </c>
      <c r="AA366" s="3">
        <v>359</v>
      </c>
      <c r="AB366" s="10">
        <v>362</v>
      </c>
      <c r="AC366" s="3">
        <v>0</v>
      </c>
      <c r="AD366" s="11">
        <v>46184</v>
      </c>
      <c r="AE366" s="17" t="str">
        <f>HYPERLINK("https://ieeg-my.sharepoint.com/:b:/g/personal/transparencia_ieeg_org_mx/IQDwej7iHuobRr8HKUFaVhQKAVmiSsX1vJffid2QxrIQ2p4?e=ntIchw")</f>
        <v>https://ieeg-my.sharepoint.com/:b:/g/personal/transparencia_ieeg_org_mx/IQDwej7iHuobRr8HKUFaVhQKAVmiSsX1vJffid2QxrIQ2p4?e=ntIchw</v>
      </c>
      <c r="AF366" s="3">
        <v>359</v>
      </c>
      <c r="AG366" s="7" t="s">
        <v>127</v>
      </c>
      <c r="AH366" s="3" t="s">
        <v>119</v>
      </c>
      <c r="AI366" s="4">
        <v>46204</v>
      </c>
      <c r="AJ366" s="8" t="s">
        <v>806</v>
      </c>
    </row>
    <row r="367" spans="1:36" x14ac:dyDescent="0.25">
      <c r="A367" s="3">
        <v>2026</v>
      </c>
      <c r="B367" s="4">
        <v>46113</v>
      </c>
      <c r="C367" s="4">
        <v>46203</v>
      </c>
      <c r="D367" s="3" t="s">
        <v>91</v>
      </c>
      <c r="E367" s="3" t="s">
        <v>117</v>
      </c>
      <c r="F367" s="3" t="s">
        <v>141</v>
      </c>
      <c r="G367" s="3" t="s">
        <v>141</v>
      </c>
      <c r="H367" s="3" t="s">
        <v>142</v>
      </c>
      <c r="I367" s="3" t="s">
        <v>712</v>
      </c>
      <c r="J367" s="3" t="s">
        <v>206</v>
      </c>
      <c r="K367" s="3" t="s">
        <v>713</v>
      </c>
      <c r="L367" s="3" t="s">
        <v>101</v>
      </c>
      <c r="M367" s="3" t="s">
        <v>104</v>
      </c>
      <c r="N367" s="3" t="s">
        <v>146</v>
      </c>
      <c r="O367" s="3" t="s">
        <v>106</v>
      </c>
      <c r="P367" s="3">
        <v>0</v>
      </c>
      <c r="Q367" s="6">
        <v>600</v>
      </c>
      <c r="R367" s="10" t="s">
        <v>124</v>
      </c>
      <c r="S367" s="3" t="s">
        <v>125</v>
      </c>
      <c r="T367" s="3" t="s">
        <v>125</v>
      </c>
      <c r="U367" s="3" t="s">
        <v>124</v>
      </c>
      <c r="V367" s="3" t="s">
        <v>125</v>
      </c>
      <c r="W367" s="3" t="s">
        <v>752</v>
      </c>
      <c r="X367" s="3" t="s">
        <v>146</v>
      </c>
      <c r="Y367" s="11">
        <v>46177</v>
      </c>
      <c r="Z367" s="11">
        <v>46183</v>
      </c>
      <c r="AA367" s="3">
        <v>360</v>
      </c>
      <c r="AB367" s="10">
        <v>600</v>
      </c>
      <c r="AC367" s="3">
        <v>0</v>
      </c>
      <c r="AD367" s="11">
        <v>46188</v>
      </c>
      <c r="AE367" s="19"/>
      <c r="AF367" s="3">
        <v>360</v>
      </c>
      <c r="AG367" s="7" t="s">
        <v>127</v>
      </c>
      <c r="AH367" s="3" t="s">
        <v>119</v>
      </c>
      <c r="AI367" s="4">
        <v>46204</v>
      </c>
      <c r="AJ367" s="8" t="s">
        <v>806</v>
      </c>
    </row>
    <row r="368" spans="1:36" x14ac:dyDescent="0.25">
      <c r="A368" s="3">
        <v>2026</v>
      </c>
      <c r="B368" s="4">
        <v>46113</v>
      </c>
      <c r="C368" s="4">
        <v>46203</v>
      </c>
      <c r="D368" s="3" t="s">
        <v>91</v>
      </c>
      <c r="E368" s="3" t="s">
        <v>117</v>
      </c>
      <c r="F368" s="3" t="s">
        <v>118</v>
      </c>
      <c r="G368" s="3" t="s">
        <v>118</v>
      </c>
      <c r="H368" s="3" t="s">
        <v>119</v>
      </c>
      <c r="I368" s="3" t="s">
        <v>162</v>
      </c>
      <c r="J368" s="3" t="s">
        <v>163</v>
      </c>
      <c r="K368" s="3" t="s">
        <v>164</v>
      </c>
      <c r="L368" s="3" t="s">
        <v>101</v>
      </c>
      <c r="M368" s="3" t="s">
        <v>104</v>
      </c>
      <c r="N368" s="3" t="s">
        <v>691</v>
      </c>
      <c r="O368" s="3" t="s">
        <v>106</v>
      </c>
      <c r="P368" s="3">
        <v>0</v>
      </c>
      <c r="Q368" s="6">
        <v>181</v>
      </c>
      <c r="R368" s="10" t="s">
        <v>124</v>
      </c>
      <c r="S368" s="3" t="s">
        <v>125</v>
      </c>
      <c r="T368" s="3" t="s">
        <v>125</v>
      </c>
      <c r="U368" s="3" t="s">
        <v>124</v>
      </c>
      <c r="V368" s="3" t="s">
        <v>125</v>
      </c>
      <c r="W368" s="3" t="s">
        <v>133</v>
      </c>
      <c r="X368" s="3" t="s">
        <v>691</v>
      </c>
      <c r="Y368" s="11">
        <v>46184</v>
      </c>
      <c r="Z368" s="11">
        <v>46184</v>
      </c>
      <c r="AA368" s="3">
        <v>361</v>
      </c>
      <c r="AB368" s="10">
        <v>181</v>
      </c>
      <c r="AC368" s="3">
        <v>0</v>
      </c>
      <c r="AD368" s="11">
        <v>46185</v>
      </c>
      <c r="AE368" s="17" t="str">
        <f>HYPERLINK("https://ieeg-my.sharepoint.com/:b:/g/personal/transparencia_ieeg_org_mx/IQDTWEgJJ97kSrf7gEpSYH1YAa1e4w9IRGidcATp2SHSh1g?e=PaqvtZ")</f>
        <v>https://ieeg-my.sharepoint.com/:b:/g/personal/transparencia_ieeg_org_mx/IQDTWEgJJ97kSrf7gEpSYH1YAa1e4w9IRGidcATp2SHSh1g?e=PaqvtZ</v>
      </c>
      <c r="AF368" s="3">
        <v>361</v>
      </c>
      <c r="AG368" s="7" t="s">
        <v>127</v>
      </c>
      <c r="AH368" s="3" t="s">
        <v>119</v>
      </c>
      <c r="AI368" s="4">
        <v>46204</v>
      </c>
      <c r="AJ368" s="8" t="s">
        <v>806</v>
      </c>
    </row>
    <row r="369" spans="1:36" x14ac:dyDescent="0.25">
      <c r="A369" s="3">
        <v>2026</v>
      </c>
      <c r="B369" s="4">
        <v>46113</v>
      </c>
      <c r="C369" s="4">
        <v>46203</v>
      </c>
      <c r="D369" s="3" t="s">
        <v>91</v>
      </c>
      <c r="E369" s="3" t="s">
        <v>117</v>
      </c>
      <c r="F369" s="3" t="s">
        <v>118</v>
      </c>
      <c r="G369" s="3" t="s">
        <v>118</v>
      </c>
      <c r="H369" s="3" t="s">
        <v>119</v>
      </c>
      <c r="I369" s="3" t="s">
        <v>154</v>
      </c>
      <c r="J369" s="3" t="s">
        <v>155</v>
      </c>
      <c r="K369" s="3" t="s">
        <v>156</v>
      </c>
      <c r="L369" s="3" t="s">
        <v>101</v>
      </c>
      <c r="M369" s="3" t="s">
        <v>104</v>
      </c>
      <c r="N369" s="3" t="s">
        <v>753</v>
      </c>
      <c r="O369" s="3" t="s">
        <v>106</v>
      </c>
      <c r="P369" s="3">
        <v>0</v>
      </c>
      <c r="Q369" s="6">
        <v>181</v>
      </c>
      <c r="R369" s="10" t="s">
        <v>124</v>
      </c>
      <c r="S369" s="3" t="s">
        <v>125</v>
      </c>
      <c r="T369" s="3" t="s">
        <v>125</v>
      </c>
      <c r="U369" s="3" t="s">
        <v>124</v>
      </c>
      <c r="V369" s="3" t="s">
        <v>125</v>
      </c>
      <c r="W369" s="3" t="s">
        <v>754</v>
      </c>
      <c r="X369" s="3" t="s">
        <v>753</v>
      </c>
      <c r="Y369" s="11">
        <v>46189</v>
      </c>
      <c r="Z369" s="11">
        <v>46189</v>
      </c>
      <c r="AA369" s="3">
        <v>362</v>
      </c>
      <c r="AB369" s="10">
        <v>181</v>
      </c>
      <c r="AC369" s="3">
        <v>0</v>
      </c>
      <c r="AD369" s="11">
        <v>46189</v>
      </c>
      <c r="AE369" s="17" t="str">
        <f>HYPERLINK("https://ieeg-my.sharepoint.com/:b:/g/personal/transparencia_ieeg_org_mx/IQA07_Dhtvc9T6PLs8RqipOeAef9GzfFRPcK9bCe9udhmW8?e=aAe4VQ")</f>
        <v>https://ieeg-my.sharepoint.com/:b:/g/personal/transparencia_ieeg_org_mx/IQA07_Dhtvc9T6PLs8RqipOeAef9GzfFRPcK9bCe9udhmW8?e=aAe4VQ</v>
      </c>
      <c r="AF369" s="3">
        <v>362</v>
      </c>
      <c r="AG369" s="7" t="s">
        <v>127</v>
      </c>
      <c r="AH369" s="3" t="s">
        <v>119</v>
      </c>
      <c r="AI369" s="4">
        <v>46204</v>
      </c>
      <c r="AJ369" s="8" t="s">
        <v>806</v>
      </c>
    </row>
    <row r="370" spans="1:36" x14ac:dyDescent="0.25">
      <c r="A370" s="3">
        <v>2026</v>
      </c>
      <c r="B370" s="4">
        <v>46113</v>
      </c>
      <c r="C370" s="4">
        <v>46203</v>
      </c>
      <c r="D370" s="3" t="s">
        <v>91</v>
      </c>
      <c r="E370" s="3" t="s">
        <v>117</v>
      </c>
      <c r="F370" s="3" t="s">
        <v>118</v>
      </c>
      <c r="G370" s="3" t="s">
        <v>118</v>
      </c>
      <c r="H370" s="3" t="s">
        <v>119</v>
      </c>
      <c r="I370" s="3" t="s">
        <v>120</v>
      </c>
      <c r="J370" s="3" t="s">
        <v>121</v>
      </c>
      <c r="K370" s="3" t="s">
        <v>122</v>
      </c>
      <c r="L370" s="3" t="s">
        <v>101</v>
      </c>
      <c r="M370" s="3" t="s">
        <v>104</v>
      </c>
      <c r="N370" s="3" t="s">
        <v>755</v>
      </c>
      <c r="O370" s="3" t="s">
        <v>106</v>
      </c>
      <c r="P370" s="3">
        <v>0</v>
      </c>
      <c r="Q370" s="6">
        <v>181</v>
      </c>
      <c r="R370" s="10" t="s">
        <v>124</v>
      </c>
      <c r="S370" s="3" t="s">
        <v>125</v>
      </c>
      <c r="T370" s="3" t="s">
        <v>125</v>
      </c>
      <c r="U370" s="3" t="s">
        <v>124</v>
      </c>
      <c r="V370" s="3" t="s">
        <v>125</v>
      </c>
      <c r="W370" s="3" t="s">
        <v>406</v>
      </c>
      <c r="X370" s="3" t="s">
        <v>755</v>
      </c>
      <c r="Y370" s="11">
        <v>46185</v>
      </c>
      <c r="Z370" s="11">
        <v>46185</v>
      </c>
      <c r="AA370" s="3">
        <v>363</v>
      </c>
      <c r="AB370" s="10">
        <v>181</v>
      </c>
      <c r="AC370" s="3">
        <v>0</v>
      </c>
      <c r="AD370" s="11">
        <v>46188</v>
      </c>
      <c r="AE370" s="17" t="str">
        <f>HYPERLINK("https://ieeg-my.sharepoint.com/:b:/g/personal/transparencia_ieeg_org_mx/IQAjCPm8ZZ2JRYjU2ik8utckAfPVXIQOkafYoo20FrE1W_s?e=bvsafW")</f>
        <v>https://ieeg-my.sharepoint.com/:b:/g/personal/transparencia_ieeg_org_mx/IQAjCPm8ZZ2JRYjU2ik8utckAfPVXIQOkafYoo20FrE1W_s?e=bvsafW</v>
      </c>
      <c r="AF370" s="3">
        <v>363</v>
      </c>
      <c r="AG370" s="7" t="s">
        <v>127</v>
      </c>
      <c r="AH370" s="3" t="s">
        <v>119</v>
      </c>
      <c r="AI370" s="4">
        <v>46204</v>
      </c>
      <c r="AJ370" s="8" t="s">
        <v>806</v>
      </c>
    </row>
    <row r="371" spans="1:36" x14ac:dyDescent="0.25">
      <c r="A371" s="3">
        <v>2026</v>
      </c>
      <c r="B371" s="4">
        <v>46113</v>
      </c>
      <c r="C371" s="4">
        <v>46203</v>
      </c>
      <c r="D371" s="3" t="s">
        <v>91</v>
      </c>
      <c r="E371" s="3" t="s">
        <v>117</v>
      </c>
      <c r="F371" s="3" t="s">
        <v>118</v>
      </c>
      <c r="G371" s="3" t="s">
        <v>118</v>
      </c>
      <c r="H371" s="3" t="s">
        <v>119</v>
      </c>
      <c r="I371" s="3" t="s">
        <v>120</v>
      </c>
      <c r="J371" s="3" t="s">
        <v>121</v>
      </c>
      <c r="K371" s="3" t="s">
        <v>122</v>
      </c>
      <c r="L371" s="3" t="s">
        <v>101</v>
      </c>
      <c r="M371" s="3" t="s">
        <v>104</v>
      </c>
      <c r="N371" s="3" t="s">
        <v>756</v>
      </c>
      <c r="O371" s="3" t="s">
        <v>106</v>
      </c>
      <c r="P371" s="3">
        <v>0</v>
      </c>
      <c r="Q371" s="6">
        <v>181</v>
      </c>
      <c r="R371" s="10" t="s">
        <v>124</v>
      </c>
      <c r="S371" s="3" t="s">
        <v>125</v>
      </c>
      <c r="T371" s="3" t="s">
        <v>125</v>
      </c>
      <c r="U371" s="3" t="s">
        <v>124</v>
      </c>
      <c r="V371" s="3" t="s">
        <v>125</v>
      </c>
      <c r="W371" s="3" t="s">
        <v>133</v>
      </c>
      <c r="X371" s="3" t="s">
        <v>756</v>
      </c>
      <c r="Y371" s="11">
        <v>46182</v>
      </c>
      <c r="Z371" s="11">
        <v>46182</v>
      </c>
      <c r="AA371" s="3">
        <v>364</v>
      </c>
      <c r="AB371" s="10">
        <v>181</v>
      </c>
      <c r="AC371" s="3">
        <v>0</v>
      </c>
      <c r="AD371" s="11">
        <v>46184</v>
      </c>
      <c r="AE371" s="17" t="str">
        <f>HYPERLINK("https://ieeg-my.sharepoint.com/:b:/g/personal/transparencia_ieeg_org_mx/IQB84F4Vjr5mSY5aTZ32-BjcAQzKWJCctB3tVrqGQv7ljeA?e=ErevsR")</f>
        <v>https://ieeg-my.sharepoint.com/:b:/g/personal/transparencia_ieeg_org_mx/IQB84F4Vjr5mSY5aTZ32-BjcAQzKWJCctB3tVrqGQv7ljeA?e=ErevsR</v>
      </c>
      <c r="AF371" s="3">
        <v>364</v>
      </c>
      <c r="AG371" s="7" t="s">
        <v>127</v>
      </c>
      <c r="AH371" s="3" t="s">
        <v>119</v>
      </c>
      <c r="AI371" s="4">
        <v>46204</v>
      </c>
      <c r="AJ371" s="8" t="s">
        <v>806</v>
      </c>
    </row>
    <row r="372" spans="1:36" x14ac:dyDescent="0.25">
      <c r="A372" s="3">
        <v>2026</v>
      </c>
      <c r="B372" s="4">
        <v>46113</v>
      </c>
      <c r="C372" s="4">
        <v>46203</v>
      </c>
      <c r="D372" s="3" t="s">
        <v>91</v>
      </c>
      <c r="E372" s="3" t="s">
        <v>117</v>
      </c>
      <c r="F372" s="3" t="s">
        <v>118</v>
      </c>
      <c r="G372" s="3" t="s">
        <v>118</v>
      </c>
      <c r="H372" s="3" t="s">
        <v>119</v>
      </c>
      <c r="I372" s="3" t="s">
        <v>120</v>
      </c>
      <c r="J372" s="3" t="s">
        <v>121</v>
      </c>
      <c r="K372" s="3" t="s">
        <v>122</v>
      </c>
      <c r="L372" s="3" t="s">
        <v>101</v>
      </c>
      <c r="M372" s="3" t="s">
        <v>104</v>
      </c>
      <c r="N372" s="3" t="s">
        <v>757</v>
      </c>
      <c r="O372" s="3" t="s">
        <v>106</v>
      </c>
      <c r="P372" s="3">
        <v>0</v>
      </c>
      <c r="Q372" s="6">
        <v>181</v>
      </c>
      <c r="R372" s="10" t="s">
        <v>124</v>
      </c>
      <c r="S372" s="3" t="s">
        <v>125</v>
      </c>
      <c r="T372" s="3" t="s">
        <v>125</v>
      </c>
      <c r="U372" s="3" t="s">
        <v>124</v>
      </c>
      <c r="V372" s="3" t="s">
        <v>125</v>
      </c>
      <c r="W372" s="3" t="s">
        <v>283</v>
      </c>
      <c r="X372" s="3" t="s">
        <v>757</v>
      </c>
      <c r="Y372" s="11">
        <v>46178</v>
      </c>
      <c r="Z372" s="11">
        <v>46178</v>
      </c>
      <c r="AA372" s="3">
        <v>365</v>
      </c>
      <c r="AB372" s="10">
        <v>181</v>
      </c>
      <c r="AC372" s="3">
        <v>0</v>
      </c>
      <c r="AD372" s="11">
        <v>46181</v>
      </c>
      <c r="AE372" s="17" t="str">
        <f>HYPERLINK("https://ieeg-my.sharepoint.com/:b:/g/personal/transparencia_ieeg_org_mx/IQBk2EthyLauRKJEykD964blAWVPBnwhgRJSmX1VyTXwF8M?e=Kv2Kl0")</f>
        <v>https://ieeg-my.sharepoint.com/:b:/g/personal/transparencia_ieeg_org_mx/IQBk2EthyLauRKJEykD964blAWVPBnwhgRJSmX1VyTXwF8M?e=Kv2Kl0</v>
      </c>
      <c r="AF372" s="3">
        <v>365</v>
      </c>
      <c r="AG372" s="7" t="s">
        <v>127</v>
      </c>
      <c r="AH372" s="3" t="s">
        <v>119</v>
      </c>
      <c r="AI372" s="4">
        <v>46204</v>
      </c>
      <c r="AJ372" s="8" t="s">
        <v>806</v>
      </c>
    </row>
    <row r="373" spans="1:36" x14ac:dyDescent="0.25">
      <c r="A373" s="3">
        <v>2026</v>
      </c>
      <c r="B373" s="4">
        <v>46113</v>
      </c>
      <c r="C373" s="4">
        <v>46203</v>
      </c>
      <c r="D373" s="3" t="s">
        <v>91</v>
      </c>
      <c r="E373" s="3" t="s">
        <v>117</v>
      </c>
      <c r="F373" s="3" t="s">
        <v>118</v>
      </c>
      <c r="G373" s="3" t="s">
        <v>118</v>
      </c>
      <c r="H373" s="3" t="s">
        <v>119</v>
      </c>
      <c r="I373" s="3" t="s">
        <v>154</v>
      </c>
      <c r="J373" s="3" t="s">
        <v>155</v>
      </c>
      <c r="K373" s="3" t="s">
        <v>156</v>
      </c>
      <c r="L373" s="3" t="s">
        <v>101</v>
      </c>
      <c r="M373" s="3" t="s">
        <v>104</v>
      </c>
      <c r="N373" s="3" t="s">
        <v>758</v>
      </c>
      <c r="O373" s="3" t="s">
        <v>106</v>
      </c>
      <c r="P373" s="3">
        <v>0</v>
      </c>
      <c r="Q373" s="6">
        <v>181</v>
      </c>
      <c r="R373" s="10" t="s">
        <v>124</v>
      </c>
      <c r="S373" s="3" t="s">
        <v>125</v>
      </c>
      <c r="T373" s="3" t="s">
        <v>125</v>
      </c>
      <c r="U373" s="3" t="s">
        <v>124</v>
      </c>
      <c r="V373" s="3" t="s">
        <v>125</v>
      </c>
      <c r="W373" s="3" t="s">
        <v>263</v>
      </c>
      <c r="X373" s="3" t="s">
        <v>758</v>
      </c>
      <c r="Y373" s="11">
        <v>46188</v>
      </c>
      <c r="Z373" s="11">
        <v>46188</v>
      </c>
      <c r="AA373" s="3">
        <v>366</v>
      </c>
      <c r="AB373" s="10">
        <v>181</v>
      </c>
      <c r="AC373" s="3">
        <v>0</v>
      </c>
      <c r="AD373" s="11">
        <v>46188</v>
      </c>
      <c r="AE373" s="17" t="str">
        <f>HYPERLINK("https://ieeg-my.sharepoint.com/:b:/g/personal/transparencia_ieeg_org_mx/IQBT9YSM3NOIT4BjmsYoOVkCAdafMydxNfsvpsIG7DLadCQ?e=a9WN02")</f>
        <v>https://ieeg-my.sharepoint.com/:b:/g/personal/transparencia_ieeg_org_mx/IQBT9YSM3NOIT4BjmsYoOVkCAdafMydxNfsvpsIG7DLadCQ?e=a9WN02</v>
      </c>
      <c r="AF373" s="3">
        <v>366</v>
      </c>
      <c r="AG373" s="7" t="s">
        <v>127</v>
      </c>
      <c r="AH373" s="3" t="s">
        <v>119</v>
      </c>
      <c r="AI373" s="4">
        <v>46204</v>
      </c>
      <c r="AJ373" s="8" t="s">
        <v>806</v>
      </c>
    </row>
    <row r="374" spans="1:36" x14ac:dyDescent="0.25">
      <c r="A374" s="3">
        <v>2026</v>
      </c>
      <c r="B374" s="4">
        <v>46113</v>
      </c>
      <c r="C374" s="4">
        <v>46203</v>
      </c>
      <c r="D374" s="3" t="s">
        <v>91</v>
      </c>
      <c r="E374" s="3" t="s">
        <v>117</v>
      </c>
      <c r="F374" s="3" t="s">
        <v>128</v>
      </c>
      <c r="G374" s="3" t="s">
        <v>129</v>
      </c>
      <c r="H374" s="3" t="s">
        <v>119</v>
      </c>
      <c r="I374" s="3" t="s">
        <v>130</v>
      </c>
      <c r="J374" s="3" t="s">
        <v>759</v>
      </c>
      <c r="L374" s="3" t="s">
        <v>101</v>
      </c>
      <c r="M374" s="3" t="s">
        <v>104</v>
      </c>
      <c r="N374" s="3" t="s">
        <v>760</v>
      </c>
      <c r="O374" s="3" t="s">
        <v>106</v>
      </c>
      <c r="P374" s="3">
        <v>0</v>
      </c>
      <c r="Q374" s="6">
        <v>181</v>
      </c>
      <c r="R374" s="10" t="s">
        <v>124</v>
      </c>
      <c r="S374" s="3" t="s">
        <v>125</v>
      </c>
      <c r="T374" s="3" t="s">
        <v>125</v>
      </c>
      <c r="U374" s="3" t="s">
        <v>124</v>
      </c>
      <c r="V374" s="3" t="s">
        <v>125</v>
      </c>
      <c r="W374" s="3" t="s">
        <v>133</v>
      </c>
      <c r="X374" s="3" t="s">
        <v>760</v>
      </c>
      <c r="Y374" s="11">
        <v>46174</v>
      </c>
      <c r="Z374" s="11">
        <v>46174</v>
      </c>
      <c r="AA374" s="3">
        <v>367</v>
      </c>
      <c r="AB374" s="10">
        <v>181</v>
      </c>
      <c r="AC374" s="3">
        <v>0</v>
      </c>
      <c r="AD374" s="11">
        <v>46176</v>
      </c>
      <c r="AE374" s="17" t="str">
        <f>HYPERLINK("https://ieeg-my.sharepoint.com/:b:/g/personal/transparencia_ieeg_org_mx/IQDKrY6Xl2lvRLgXAuMG1F1IAbnFRwnRPTKHy9RU7KIGKTo?e=YWZRC7")</f>
        <v>https://ieeg-my.sharepoint.com/:b:/g/personal/transparencia_ieeg_org_mx/IQDKrY6Xl2lvRLgXAuMG1F1IAbnFRwnRPTKHy9RU7KIGKTo?e=YWZRC7</v>
      </c>
      <c r="AF374" s="3">
        <v>367</v>
      </c>
      <c r="AG374" s="7" t="s">
        <v>127</v>
      </c>
      <c r="AH374" s="3" t="s">
        <v>119</v>
      </c>
      <c r="AI374" s="4">
        <v>46204</v>
      </c>
      <c r="AJ374" s="8" t="s">
        <v>806</v>
      </c>
    </row>
    <row r="375" spans="1:36" x14ac:dyDescent="0.25">
      <c r="A375" s="3">
        <v>2026</v>
      </c>
      <c r="B375" s="4">
        <v>46113</v>
      </c>
      <c r="C375" s="4">
        <v>46203</v>
      </c>
      <c r="D375" s="3" t="s">
        <v>91</v>
      </c>
      <c r="E375" s="3" t="s">
        <v>117</v>
      </c>
      <c r="F375" s="3" t="s">
        <v>761</v>
      </c>
      <c r="G375" s="3" t="s">
        <v>129</v>
      </c>
      <c r="H375" s="3" t="s">
        <v>119</v>
      </c>
      <c r="I375" s="3" t="s">
        <v>762</v>
      </c>
      <c r="J375" s="3" t="s">
        <v>763</v>
      </c>
      <c r="K375" s="3" t="s">
        <v>764</v>
      </c>
      <c r="L375" s="3" t="s">
        <v>101</v>
      </c>
      <c r="M375" s="3" t="s">
        <v>104</v>
      </c>
      <c r="N375" s="3" t="s">
        <v>760</v>
      </c>
      <c r="O375" s="3" t="s">
        <v>106</v>
      </c>
      <c r="P375" s="3">
        <v>0</v>
      </c>
      <c r="Q375" s="10">
        <v>181</v>
      </c>
      <c r="R375" s="10" t="s">
        <v>124</v>
      </c>
      <c r="S375" s="3" t="s">
        <v>125</v>
      </c>
      <c r="T375" s="3" t="s">
        <v>125</v>
      </c>
      <c r="U375" s="3" t="s">
        <v>124</v>
      </c>
      <c r="V375" s="3" t="s">
        <v>125</v>
      </c>
      <c r="W375" s="3" t="s">
        <v>126</v>
      </c>
      <c r="X375" s="3" t="s">
        <v>760</v>
      </c>
      <c r="Y375" s="11">
        <v>46174</v>
      </c>
      <c r="Z375" s="11">
        <v>46174</v>
      </c>
      <c r="AA375" s="3">
        <v>368</v>
      </c>
      <c r="AB375" s="10">
        <v>181</v>
      </c>
      <c r="AC375" s="3">
        <v>0</v>
      </c>
      <c r="AD375" s="11">
        <v>46176</v>
      </c>
      <c r="AE375" s="17" t="str">
        <f>HYPERLINK("https://ieeg-my.sharepoint.com/:b:/g/personal/transparencia_ieeg_org_mx/IQDjLN07Nw7nTLNKbDRu37YsAU3KvjqJXCMwSL3KzPrGn7E?e=fWYHPQ")</f>
        <v>https://ieeg-my.sharepoint.com/:b:/g/personal/transparencia_ieeg_org_mx/IQDjLN07Nw7nTLNKbDRu37YsAU3KvjqJXCMwSL3KzPrGn7E?e=fWYHPQ</v>
      </c>
      <c r="AF375" s="3">
        <v>368</v>
      </c>
      <c r="AG375" s="7" t="s">
        <v>127</v>
      </c>
      <c r="AH375" s="3" t="s">
        <v>119</v>
      </c>
      <c r="AI375" s="4">
        <v>46204</v>
      </c>
      <c r="AJ375" s="8" t="s">
        <v>806</v>
      </c>
    </row>
    <row r="376" spans="1:36" x14ac:dyDescent="0.25">
      <c r="A376" s="3">
        <v>2026</v>
      </c>
      <c r="B376" s="4">
        <v>46113</v>
      </c>
      <c r="C376" s="4">
        <v>46203</v>
      </c>
      <c r="D376" s="3" t="s">
        <v>91</v>
      </c>
      <c r="E376" s="3" t="s">
        <v>117</v>
      </c>
      <c r="F376" s="3" t="s">
        <v>141</v>
      </c>
      <c r="G376" s="3" t="s">
        <v>141</v>
      </c>
      <c r="H376" s="3" t="s">
        <v>142</v>
      </c>
      <c r="I376" s="3" t="s">
        <v>399</v>
      </c>
      <c r="J376" s="3" t="s">
        <v>144</v>
      </c>
      <c r="K376" s="3" t="s">
        <v>145</v>
      </c>
      <c r="L376" s="3" t="s">
        <v>101</v>
      </c>
      <c r="M376" s="3" t="s">
        <v>104</v>
      </c>
      <c r="N376" s="3" t="s">
        <v>146</v>
      </c>
      <c r="O376" s="3" t="s">
        <v>106</v>
      </c>
      <c r="P376" s="3">
        <v>0</v>
      </c>
      <c r="Q376" s="6">
        <v>543</v>
      </c>
      <c r="R376" s="10" t="s">
        <v>124</v>
      </c>
      <c r="S376" s="3" t="s">
        <v>125</v>
      </c>
      <c r="T376" s="3" t="s">
        <v>125</v>
      </c>
      <c r="U376" s="3" t="s">
        <v>124</v>
      </c>
      <c r="V376" s="3" t="s">
        <v>125</v>
      </c>
      <c r="W376" s="3" t="s">
        <v>153</v>
      </c>
      <c r="X376" s="3" t="s">
        <v>146</v>
      </c>
      <c r="Y376" s="11">
        <v>46175</v>
      </c>
      <c r="Z376" s="11">
        <v>46177</v>
      </c>
      <c r="AA376" s="3">
        <v>369</v>
      </c>
      <c r="AB376" s="10">
        <v>543</v>
      </c>
      <c r="AC376" s="3">
        <v>0</v>
      </c>
      <c r="AD376" s="11">
        <v>46181</v>
      </c>
      <c r="AE376" s="17" t="str">
        <f>HYPERLINK("https://ieeg-my.sharepoint.com/:b:/g/personal/transparencia_ieeg_org_mx/IQAdincB3Bp6SIsKHeRGl32HASS52KrgL6YoiBrcq79OPUw?e=y79vAz")</f>
        <v>https://ieeg-my.sharepoint.com/:b:/g/personal/transparencia_ieeg_org_mx/IQAdincB3Bp6SIsKHeRGl32HASS52KrgL6YoiBrcq79OPUw?e=y79vAz</v>
      </c>
      <c r="AF376" s="3">
        <v>369</v>
      </c>
      <c r="AG376" s="7" t="s">
        <v>127</v>
      </c>
      <c r="AH376" s="3" t="s">
        <v>119</v>
      </c>
      <c r="AI376" s="4">
        <v>46204</v>
      </c>
      <c r="AJ376" s="8" t="s">
        <v>806</v>
      </c>
    </row>
    <row r="377" spans="1:36" x14ac:dyDescent="0.25">
      <c r="A377" s="3">
        <v>2026</v>
      </c>
      <c r="B377" s="4">
        <v>46113</v>
      </c>
      <c r="C377" s="4">
        <v>46203</v>
      </c>
      <c r="D377" s="3" t="s">
        <v>91</v>
      </c>
      <c r="E377" s="3" t="s">
        <v>117</v>
      </c>
      <c r="F377" s="3" t="s">
        <v>141</v>
      </c>
      <c r="G377" s="3" t="s">
        <v>141</v>
      </c>
      <c r="H377" s="3" t="s">
        <v>142</v>
      </c>
      <c r="I377" s="3" t="s">
        <v>143</v>
      </c>
      <c r="J377" s="3" t="s">
        <v>144</v>
      </c>
      <c r="K377" s="3" t="s">
        <v>145</v>
      </c>
      <c r="L377" s="3" t="s">
        <v>101</v>
      </c>
      <c r="M377" s="3" t="s">
        <v>104</v>
      </c>
      <c r="N377" s="3" t="s">
        <v>146</v>
      </c>
      <c r="O377" s="3" t="s">
        <v>106</v>
      </c>
      <c r="P377" s="3">
        <v>0</v>
      </c>
      <c r="Q377" s="6">
        <v>724</v>
      </c>
      <c r="R377" s="10" t="s">
        <v>124</v>
      </c>
      <c r="S377" s="3" t="s">
        <v>125</v>
      </c>
      <c r="T377" s="3" t="s">
        <v>125</v>
      </c>
      <c r="U377" s="3" t="s">
        <v>124</v>
      </c>
      <c r="V377" s="3" t="s">
        <v>125</v>
      </c>
      <c r="W377" s="3" t="s">
        <v>765</v>
      </c>
      <c r="X377" s="3" t="s">
        <v>146</v>
      </c>
      <c r="Y377" s="11">
        <v>46181</v>
      </c>
      <c r="Z377" s="11">
        <v>46184</v>
      </c>
      <c r="AA377" s="3">
        <v>370</v>
      </c>
      <c r="AB377" s="10">
        <v>724</v>
      </c>
      <c r="AC377" s="3">
        <v>0</v>
      </c>
      <c r="AD377" s="11">
        <v>46185</v>
      </c>
      <c r="AE377" s="17" t="str">
        <f>HYPERLINK("https://ieeg-my.sharepoint.com/:b:/g/personal/transparencia_ieeg_org_mx/IQAij-dmi8vZTqMCJfO3usKoAQ8uGhgDsntZVvGwyfH1VO4?e=dutQQV")</f>
        <v>https://ieeg-my.sharepoint.com/:b:/g/personal/transparencia_ieeg_org_mx/IQAij-dmi8vZTqMCJfO3usKoAQ8uGhgDsntZVvGwyfH1VO4?e=dutQQV</v>
      </c>
      <c r="AF377" s="3">
        <v>370</v>
      </c>
      <c r="AG377" s="7" t="s">
        <v>127</v>
      </c>
      <c r="AH377" s="3" t="s">
        <v>119</v>
      </c>
      <c r="AI377" s="4">
        <v>46204</v>
      </c>
      <c r="AJ377" s="8" t="s">
        <v>806</v>
      </c>
    </row>
    <row r="378" spans="1:36" x14ac:dyDescent="0.25">
      <c r="A378" s="3">
        <v>2026</v>
      </c>
      <c r="B378" s="4">
        <v>46113</v>
      </c>
      <c r="C378" s="4">
        <v>46203</v>
      </c>
      <c r="D378" s="3" t="s">
        <v>91</v>
      </c>
      <c r="E378" s="3" t="s">
        <v>117</v>
      </c>
      <c r="F378" s="3" t="s">
        <v>141</v>
      </c>
      <c r="G378" s="3" t="s">
        <v>141</v>
      </c>
      <c r="H378" s="3" t="s">
        <v>142</v>
      </c>
      <c r="I378" s="3" t="s">
        <v>535</v>
      </c>
      <c r="J378" s="3" t="s">
        <v>177</v>
      </c>
      <c r="K378" s="3" t="s">
        <v>178</v>
      </c>
      <c r="L378" s="3" t="s">
        <v>101</v>
      </c>
      <c r="M378" s="3" t="s">
        <v>104</v>
      </c>
      <c r="N378" s="3" t="s">
        <v>146</v>
      </c>
      <c r="O378" s="3" t="s">
        <v>106</v>
      </c>
      <c r="P378" s="3">
        <v>0</v>
      </c>
      <c r="Q378" s="6">
        <v>724</v>
      </c>
      <c r="R378" s="10" t="s">
        <v>124</v>
      </c>
      <c r="S378" s="3" t="s">
        <v>125</v>
      </c>
      <c r="T378" s="3" t="s">
        <v>125</v>
      </c>
      <c r="U378" s="3" t="s">
        <v>124</v>
      </c>
      <c r="V378" s="3" t="s">
        <v>125</v>
      </c>
      <c r="W378" s="3" t="s">
        <v>766</v>
      </c>
      <c r="X378" s="3" t="s">
        <v>146</v>
      </c>
      <c r="Y378" s="11">
        <v>46174</v>
      </c>
      <c r="Z378" s="11">
        <v>46177</v>
      </c>
      <c r="AA378" s="3">
        <v>371</v>
      </c>
      <c r="AB378" s="10">
        <v>724</v>
      </c>
      <c r="AC378" s="3">
        <v>0</v>
      </c>
      <c r="AD378" s="11">
        <v>46181</v>
      </c>
      <c r="AE378" s="17" t="str">
        <f>HYPERLINK("https://ieeg-my.sharepoint.com/:b:/g/personal/transparencia_ieeg_org_mx/IQAwZFntx4I1R58KFjJQ8D0RAeuujJ330N0eMHX44dSwvmU?e=yxfWPj")</f>
        <v>https://ieeg-my.sharepoint.com/:b:/g/personal/transparencia_ieeg_org_mx/IQAwZFntx4I1R58KFjJQ8D0RAeuujJ330N0eMHX44dSwvmU?e=yxfWPj</v>
      </c>
      <c r="AF378" s="3">
        <v>371</v>
      </c>
      <c r="AG378" s="7" t="s">
        <v>127</v>
      </c>
      <c r="AH378" s="3" t="s">
        <v>119</v>
      </c>
      <c r="AI378" s="4">
        <v>46204</v>
      </c>
      <c r="AJ378" s="8" t="s">
        <v>806</v>
      </c>
    </row>
    <row r="379" spans="1:36" x14ac:dyDescent="0.25">
      <c r="A379" s="3">
        <v>2026</v>
      </c>
      <c r="B379" s="4">
        <v>46113</v>
      </c>
      <c r="C379" s="4">
        <v>46203</v>
      </c>
      <c r="D379" s="3" t="s">
        <v>91</v>
      </c>
      <c r="E379" s="3" t="s">
        <v>117</v>
      </c>
      <c r="F379" s="3" t="s">
        <v>141</v>
      </c>
      <c r="G379" s="3" t="s">
        <v>141</v>
      </c>
      <c r="H379" s="3" t="s">
        <v>142</v>
      </c>
      <c r="I379" s="3" t="s">
        <v>685</v>
      </c>
      <c r="J379" s="3" t="s">
        <v>138</v>
      </c>
      <c r="K379" s="3" t="s">
        <v>235</v>
      </c>
      <c r="L379" s="3" t="s">
        <v>101</v>
      </c>
      <c r="M379" s="3" t="s">
        <v>104</v>
      </c>
      <c r="N379" s="3" t="s">
        <v>146</v>
      </c>
      <c r="O379" s="3" t="s">
        <v>106</v>
      </c>
      <c r="P379" s="3">
        <v>0</v>
      </c>
      <c r="Q379" s="6">
        <v>362</v>
      </c>
      <c r="R379" s="10" t="s">
        <v>124</v>
      </c>
      <c r="S379" s="3" t="s">
        <v>125</v>
      </c>
      <c r="T379" s="3" t="s">
        <v>125</v>
      </c>
      <c r="U379" s="3" t="s">
        <v>124</v>
      </c>
      <c r="V379" s="3" t="s">
        <v>125</v>
      </c>
      <c r="W379" s="3" t="s">
        <v>133</v>
      </c>
      <c r="X379" s="3" t="s">
        <v>146</v>
      </c>
      <c r="Y379" s="11">
        <v>46181</v>
      </c>
      <c r="Z379" s="11">
        <v>46182</v>
      </c>
      <c r="AA379" s="3">
        <v>372</v>
      </c>
      <c r="AB379" s="10">
        <v>362</v>
      </c>
      <c r="AC379" s="3">
        <v>0</v>
      </c>
      <c r="AD379" s="11">
        <v>46184</v>
      </c>
      <c r="AE379" s="17" t="str">
        <f>HYPERLINK("https://ieeg-my.sharepoint.com/:b:/g/personal/transparencia_ieeg_org_mx/IQBrgIH8PJhKQLlLWiMDJ_umAZS8d2Y4gyEM8DDl2KLmf8A?e=RDIqlS")</f>
        <v>https://ieeg-my.sharepoint.com/:b:/g/personal/transparencia_ieeg_org_mx/IQBrgIH8PJhKQLlLWiMDJ_umAZS8d2Y4gyEM8DDl2KLmf8A?e=RDIqlS</v>
      </c>
      <c r="AF379" s="3">
        <v>372</v>
      </c>
      <c r="AG379" s="7" t="s">
        <v>127</v>
      </c>
      <c r="AH379" s="3" t="s">
        <v>119</v>
      </c>
      <c r="AI379" s="4">
        <v>46204</v>
      </c>
      <c r="AJ379" s="8" t="s">
        <v>806</v>
      </c>
    </row>
    <row r="380" spans="1:36" x14ac:dyDescent="0.25">
      <c r="A380" s="3">
        <v>2026</v>
      </c>
      <c r="B380" s="4">
        <v>46113</v>
      </c>
      <c r="C380" s="4">
        <v>46203</v>
      </c>
      <c r="D380" s="3" t="s">
        <v>91</v>
      </c>
      <c r="E380" s="3" t="s">
        <v>117</v>
      </c>
      <c r="F380" s="3" t="s">
        <v>141</v>
      </c>
      <c r="G380" s="3" t="s">
        <v>141</v>
      </c>
      <c r="H380" s="3" t="s">
        <v>142</v>
      </c>
      <c r="I380" s="3" t="s">
        <v>685</v>
      </c>
      <c r="J380" s="3" t="s">
        <v>138</v>
      </c>
      <c r="K380" s="3" t="s">
        <v>235</v>
      </c>
      <c r="L380" s="3" t="s">
        <v>101</v>
      </c>
      <c r="M380" s="3" t="s">
        <v>104</v>
      </c>
      <c r="N380" s="3" t="s">
        <v>146</v>
      </c>
      <c r="O380" s="3" t="s">
        <v>106</v>
      </c>
      <c r="P380" s="3">
        <v>0</v>
      </c>
      <c r="Q380" s="6">
        <v>362</v>
      </c>
      <c r="R380" s="10" t="s">
        <v>124</v>
      </c>
      <c r="S380" s="3" t="s">
        <v>125</v>
      </c>
      <c r="T380" s="3" t="s">
        <v>125</v>
      </c>
      <c r="U380" s="3" t="s">
        <v>124</v>
      </c>
      <c r="V380" s="3" t="s">
        <v>125</v>
      </c>
      <c r="W380" s="3" t="s">
        <v>333</v>
      </c>
      <c r="X380" s="3" t="s">
        <v>146</v>
      </c>
      <c r="Y380" s="11">
        <v>46177</v>
      </c>
      <c r="Z380" s="11">
        <v>46178</v>
      </c>
      <c r="AA380" s="3">
        <v>373</v>
      </c>
      <c r="AB380" s="10">
        <v>362</v>
      </c>
      <c r="AC380" s="3">
        <v>0</v>
      </c>
      <c r="AD380" s="11">
        <v>46181</v>
      </c>
      <c r="AE380" s="17" t="str">
        <f>HYPERLINK("https://ieeg-my.sharepoint.com/:b:/g/personal/transparencia_ieeg_org_mx/IQAW-RKlKI0YR5394IWwK2sQAamu6z-eBr9MXOLsS5s8g3U?e=Xq3QgW")</f>
        <v>https://ieeg-my.sharepoint.com/:b:/g/personal/transparencia_ieeg_org_mx/IQAW-RKlKI0YR5394IWwK2sQAamu6z-eBr9MXOLsS5s8g3U?e=Xq3QgW</v>
      </c>
      <c r="AF380" s="3">
        <v>373</v>
      </c>
      <c r="AG380" s="7" t="s">
        <v>127</v>
      </c>
      <c r="AH380" s="3" t="s">
        <v>119</v>
      </c>
      <c r="AI380" s="4">
        <v>46204</v>
      </c>
      <c r="AJ380" s="8" t="s">
        <v>806</v>
      </c>
    </row>
    <row r="381" spans="1:36" x14ac:dyDescent="0.25">
      <c r="A381" s="3">
        <v>2026</v>
      </c>
      <c r="B381" s="4">
        <v>46113</v>
      </c>
      <c r="C381" s="4">
        <v>46203</v>
      </c>
      <c r="D381" s="3" t="s">
        <v>91</v>
      </c>
      <c r="E381" s="3" t="s">
        <v>117</v>
      </c>
      <c r="F381" s="3" t="s">
        <v>198</v>
      </c>
      <c r="G381" s="3" t="s">
        <v>199</v>
      </c>
      <c r="H381" s="3" t="s">
        <v>142</v>
      </c>
      <c r="I381" s="3" t="s">
        <v>767</v>
      </c>
      <c r="J381" s="3" t="s">
        <v>206</v>
      </c>
      <c r="K381" s="3" t="s">
        <v>713</v>
      </c>
      <c r="L381" s="3" t="s">
        <v>101</v>
      </c>
      <c r="M381" s="3" t="s">
        <v>104</v>
      </c>
      <c r="N381" s="3" t="s">
        <v>146</v>
      </c>
      <c r="O381" s="3" t="s">
        <v>106</v>
      </c>
      <c r="P381" s="3">
        <v>0</v>
      </c>
      <c r="Q381" s="6">
        <v>362</v>
      </c>
      <c r="R381" s="10" t="s">
        <v>124</v>
      </c>
      <c r="S381" s="3" t="s">
        <v>125</v>
      </c>
      <c r="T381" s="3" t="s">
        <v>125</v>
      </c>
      <c r="U381" s="3" t="s">
        <v>124</v>
      </c>
      <c r="V381" s="3" t="s">
        <v>125</v>
      </c>
      <c r="W381" s="3" t="s">
        <v>752</v>
      </c>
      <c r="X381" s="3" t="s">
        <v>146</v>
      </c>
      <c r="Y381" s="11">
        <v>46177</v>
      </c>
      <c r="Z381" s="11">
        <v>46183</v>
      </c>
      <c r="AA381" s="3">
        <v>374</v>
      </c>
      <c r="AB381" s="10">
        <v>362</v>
      </c>
      <c r="AC381" s="3">
        <v>0</v>
      </c>
      <c r="AD381" s="11">
        <v>46188</v>
      </c>
      <c r="AE381" s="17" t="str">
        <f>HYPERLINK("https://ieeg-my.sharepoint.com/:b:/g/personal/transparencia_ieeg_org_mx/IQClqXufuxUHRKn7QxRXngg2ATae-T7NQEBn2Fhi2jWOQvY?e=NBd7yW")</f>
        <v>https://ieeg-my.sharepoint.com/:b:/g/personal/transparencia_ieeg_org_mx/IQClqXufuxUHRKn7QxRXngg2ATae-T7NQEBn2Fhi2jWOQvY?e=NBd7yW</v>
      </c>
      <c r="AF381" s="3">
        <v>374</v>
      </c>
      <c r="AG381" s="7" t="s">
        <v>127</v>
      </c>
      <c r="AH381" s="3" t="s">
        <v>119</v>
      </c>
      <c r="AI381" s="4">
        <v>46204</v>
      </c>
      <c r="AJ381" s="8" t="s">
        <v>806</v>
      </c>
    </row>
    <row r="382" spans="1:36" x14ac:dyDescent="0.25">
      <c r="A382" s="3">
        <v>2026</v>
      </c>
      <c r="B382" s="4">
        <v>46113</v>
      </c>
      <c r="C382" s="4">
        <v>46203</v>
      </c>
      <c r="D382" s="3" t="s">
        <v>91</v>
      </c>
      <c r="E382" s="3" t="s">
        <v>117</v>
      </c>
      <c r="F382" s="3" t="s">
        <v>199</v>
      </c>
      <c r="G382" s="3" t="s">
        <v>199</v>
      </c>
      <c r="H382" s="3" t="s">
        <v>142</v>
      </c>
      <c r="I382" s="3" t="s">
        <v>311</v>
      </c>
      <c r="J382" s="3" t="s">
        <v>302</v>
      </c>
      <c r="K382" s="3" t="s">
        <v>312</v>
      </c>
      <c r="L382" t="s">
        <v>102</v>
      </c>
      <c r="M382" s="3" t="s">
        <v>104</v>
      </c>
      <c r="N382" s="3" t="s">
        <v>146</v>
      </c>
      <c r="O382" s="3" t="s">
        <v>106</v>
      </c>
      <c r="P382" s="3">
        <v>0</v>
      </c>
      <c r="Q382" s="6">
        <v>543</v>
      </c>
      <c r="R382" s="10" t="s">
        <v>124</v>
      </c>
      <c r="S382" s="3" t="s">
        <v>125</v>
      </c>
      <c r="T382" s="3" t="s">
        <v>125</v>
      </c>
      <c r="U382" s="3" t="s">
        <v>124</v>
      </c>
      <c r="V382" s="3" t="s">
        <v>125</v>
      </c>
      <c r="W382" s="3" t="s">
        <v>153</v>
      </c>
      <c r="X382" s="3" t="s">
        <v>146</v>
      </c>
      <c r="Y382" s="11">
        <v>46176</v>
      </c>
      <c r="Z382" s="11">
        <v>46178</v>
      </c>
      <c r="AA382" s="3">
        <v>375</v>
      </c>
      <c r="AB382" s="10">
        <v>543</v>
      </c>
      <c r="AC382" s="3">
        <v>0</v>
      </c>
      <c r="AD382" s="11">
        <v>46181</v>
      </c>
      <c r="AE382" s="17" t="str">
        <f>HYPERLINK("https://ieeg-my.sharepoint.com/:b:/g/personal/transparencia_ieeg_org_mx/IQCOUKl3g4SwQb80tJIj57w4AWf9RI-zKjc5NifOCORuxyY?e=J6YEdk")</f>
        <v>https://ieeg-my.sharepoint.com/:b:/g/personal/transparencia_ieeg_org_mx/IQCOUKl3g4SwQb80tJIj57w4AWf9RI-zKjc5NifOCORuxyY?e=J6YEdk</v>
      </c>
      <c r="AF382" s="3">
        <v>375</v>
      </c>
      <c r="AG382" s="7" t="s">
        <v>127</v>
      </c>
      <c r="AH382" s="3" t="s">
        <v>119</v>
      </c>
      <c r="AI382" s="4">
        <v>46204</v>
      </c>
      <c r="AJ382" s="8" t="s">
        <v>806</v>
      </c>
    </row>
    <row r="383" spans="1:36" x14ac:dyDescent="0.25">
      <c r="A383" s="3">
        <v>2026</v>
      </c>
      <c r="B383" s="4">
        <v>46113</v>
      </c>
      <c r="C383" s="4">
        <v>46203</v>
      </c>
      <c r="D383" s="3" t="s">
        <v>91</v>
      </c>
      <c r="E383" s="3" t="s">
        <v>117</v>
      </c>
      <c r="F383" s="3" t="s">
        <v>199</v>
      </c>
      <c r="G383" s="3" t="s">
        <v>199</v>
      </c>
      <c r="H383" s="3" t="s">
        <v>142</v>
      </c>
      <c r="I383" s="3" t="s">
        <v>311</v>
      </c>
      <c r="J383" s="3" t="s">
        <v>302</v>
      </c>
      <c r="K383" s="3" t="s">
        <v>312</v>
      </c>
      <c r="L383" t="s">
        <v>102</v>
      </c>
      <c r="M383" s="3" t="s">
        <v>104</v>
      </c>
      <c r="N383" s="3" t="s">
        <v>146</v>
      </c>
      <c r="O383" s="3" t="s">
        <v>106</v>
      </c>
      <c r="P383" s="3">
        <v>0</v>
      </c>
      <c r="Q383" s="6">
        <v>362</v>
      </c>
      <c r="R383" s="10" t="s">
        <v>124</v>
      </c>
      <c r="S383" s="3" t="s">
        <v>125</v>
      </c>
      <c r="T383" s="3" t="s">
        <v>125</v>
      </c>
      <c r="U383" s="3" t="s">
        <v>124</v>
      </c>
      <c r="V383" s="3" t="s">
        <v>125</v>
      </c>
      <c r="W383" s="3" t="s">
        <v>333</v>
      </c>
      <c r="X383" s="3" t="s">
        <v>146</v>
      </c>
      <c r="Y383" s="11">
        <v>46181</v>
      </c>
      <c r="Z383" s="11">
        <v>46182</v>
      </c>
      <c r="AA383" s="3">
        <v>376</v>
      </c>
      <c r="AB383" s="10">
        <v>362</v>
      </c>
      <c r="AC383" s="3">
        <v>0</v>
      </c>
      <c r="AD383" s="11">
        <v>46184</v>
      </c>
      <c r="AE383" s="17" t="str">
        <f>HYPERLINK("https://ieeg-my.sharepoint.com/:b:/g/personal/transparencia_ieeg_org_mx/IQASQljyDGOdT6U9vSG-NPGdASVPSBjzHp8CMarRgYi-TBI?e=bznSXS")</f>
        <v>https://ieeg-my.sharepoint.com/:b:/g/personal/transparencia_ieeg_org_mx/IQASQljyDGOdT6U9vSG-NPGdASVPSBjzHp8CMarRgYi-TBI?e=bznSXS</v>
      </c>
      <c r="AF383" s="3">
        <v>376</v>
      </c>
      <c r="AG383" s="7" t="s">
        <v>127</v>
      </c>
      <c r="AH383" s="3" t="s">
        <v>119</v>
      </c>
      <c r="AI383" s="4">
        <v>46204</v>
      </c>
      <c r="AJ383" s="8" t="s">
        <v>806</v>
      </c>
    </row>
    <row r="384" spans="1:36" x14ac:dyDescent="0.25">
      <c r="A384" s="3">
        <v>2026</v>
      </c>
      <c r="B384" s="4">
        <v>46113</v>
      </c>
      <c r="C384" s="4">
        <v>46203</v>
      </c>
      <c r="D384" s="3" t="s">
        <v>91</v>
      </c>
      <c r="E384" s="3" t="s">
        <v>117</v>
      </c>
      <c r="F384" s="3" t="s">
        <v>199</v>
      </c>
      <c r="G384" s="3" t="s">
        <v>199</v>
      </c>
      <c r="H384" s="3" t="s">
        <v>142</v>
      </c>
      <c r="I384" s="3" t="s">
        <v>311</v>
      </c>
      <c r="J384" s="3" t="s">
        <v>302</v>
      </c>
      <c r="K384" s="3" t="s">
        <v>312</v>
      </c>
      <c r="L384" t="s">
        <v>102</v>
      </c>
      <c r="M384" s="3" t="s">
        <v>104</v>
      </c>
      <c r="N384" s="3" t="s">
        <v>146</v>
      </c>
      <c r="O384" s="3" t="s">
        <v>106</v>
      </c>
      <c r="P384" s="3">
        <v>0</v>
      </c>
      <c r="Q384" s="6">
        <v>362</v>
      </c>
      <c r="R384" s="10" t="s">
        <v>124</v>
      </c>
      <c r="S384" s="3" t="s">
        <v>125</v>
      </c>
      <c r="T384" s="3" t="s">
        <v>125</v>
      </c>
      <c r="U384" s="3" t="s">
        <v>124</v>
      </c>
      <c r="V384" s="3" t="s">
        <v>125</v>
      </c>
      <c r="W384" s="3" t="s">
        <v>768</v>
      </c>
      <c r="X384" s="3" t="s">
        <v>146</v>
      </c>
      <c r="Y384" s="11">
        <v>46174</v>
      </c>
      <c r="Z384" s="11">
        <v>46175</v>
      </c>
      <c r="AA384" s="3">
        <v>377</v>
      </c>
      <c r="AB384" s="10">
        <v>362</v>
      </c>
      <c r="AC384" s="3">
        <v>0</v>
      </c>
      <c r="AD384" s="11">
        <v>46177</v>
      </c>
      <c r="AE384" s="17" t="str">
        <f>HYPERLINK("https://ieeg-my.sharepoint.com/:b:/g/personal/transparencia_ieeg_org_mx/IQDY_mCO6pMBRLfigkR3SuNLARNIErcNNe4uQNSYqyGVL7o?e=hQcZRo")</f>
        <v>https://ieeg-my.sharepoint.com/:b:/g/personal/transparencia_ieeg_org_mx/IQDY_mCO6pMBRLfigkR3SuNLARNIErcNNe4uQNSYqyGVL7o?e=hQcZRo</v>
      </c>
      <c r="AF384" s="3">
        <v>377</v>
      </c>
      <c r="AG384" s="7" t="s">
        <v>127</v>
      </c>
      <c r="AH384" s="3" t="s">
        <v>119</v>
      </c>
      <c r="AI384" s="4">
        <v>46204</v>
      </c>
      <c r="AJ384" s="8" t="s">
        <v>806</v>
      </c>
    </row>
    <row r="385" spans="1:36" x14ac:dyDescent="0.25">
      <c r="A385" s="3">
        <v>2026</v>
      </c>
      <c r="B385" s="4">
        <v>46113</v>
      </c>
      <c r="C385" s="4">
        <v>46203</v>
      </c>
      <c r="D385" s="3" t="s">
        <v>91</v>
      </c>
      <c r="E385" s="3" t="s">
        <v>209</v>
      </c>
      <c r="F385" s="3" t="s">
        <v>231</v>
      </c>
      <c r="G385" s="3" t="s">
        <v>232</v>
      </c>
      <c r="H385" s="3" t="s">
        <v>288</v>
      </c>
      <c r="I385" s="3" t="s">
        <v>289</v>
      </c>
      <c r="J385" s="3" t="s">
        <v>214</v>
      </c>
      <c r="K385" s="3" t="s">
        <v>192</v>
      </c>
      <c r="L385" s="3" t="s">
        <v>101</v>
      </c>
      <c r="M385" s="3" t="s">
        <v>104</v>
      </c>
      <c r="N385" s="3" t="s">
        <v>769</v>
      </c>
      <c r="O385" s="3" t="s">
        <v>106</v>
      </c>
      <c r="P385" s="3">
        <v>0</v>
      </c>
      <c r="Q385" s="6">
        <v>836</v>
      </c>
      <c r="R385" s="10" t="s">
        <v>124</v>
      </c>
      <c r="S385" s="3" t="s">
        <v>125</v>
      </c>
      <c r="T385" s="3" t="s">
        <v>126</v>
      </c>
      <c r="U385" s="3" t="s">
        <v>124</v>
      </c>
      <c r="V385" s="3" t="s">
        <v>125</v>
      </c>
      <c r="W385" s="3" t="s">
        <v>291</v>
      </c>
      <c r="X385" s="3" t="s">
        <v>769</v>
      </c>
      <c r="Y385" s="11">
        <v>46170</v>
      </c>
      <c r="Z385" s="11">
        <v>46177</v>
      </c>
      <c r="AA385" s="3">
        <v>378</v>
      </c>
      <c r="AB385" s="10">
        <v>836</v>
      </c>
      <c r="AC385" s="3">
        <v>0</v>
      </c>
      <c r="AD385" s="11">
        <v>46190</v>
      </c>
      <c r="AE385" s="20"/>
      <c r="AF385" s="3">
        <v>378</v>
      </c>
      <c r="AG385" s="7" t="s">
        <v>127</v>
      </c>
      <c r="AH385" s="3" t="s">
        <v>119</v>
      </c>
      <c r="AI385" s="4">
        <v>46204</v>
      </c>
      <c r="AJ385" s="8" t="s">
        <v>806</v>
      </c>
    </row>
    <row r="386" spans="1:36" x14ac:dyDescent="0.25">
      <c r="A386" s="3">
        <v>2026</v>
      </c>
      <c r="B386" s="4">
        <v>46113</v>
      </c>
      <c r="C386" s="4">
        <v>46203</v>
      </c>
      <c r="D386" s="3" t="s">
        <v>91</v>
      </c>
      <c r="E386" s="3" t="s">
        <v>134</v>
      </c>
      <c r="F386" s="3" t="s">
        <v>292</v>
      </c>
      <c r="G386" s="3" t="s">
        <v>273</v>
      </c>
      <c r="H386" s="3" t="s">
        <v>409</v>
      </c>
      <c r="I386" s="3" t="s">
        <v>413</v>
      </c>
      <c r="J386" s="3" t="s">
        <v>414</v>
      </c>
      <c r="K386" s="3" t="s">
        <v>415</v>
      </c>
      <c r="L386" t="s">
        <v>102</v>
      </c>
      <c r="M386" s="3" t="s">
        <v>104</v>
      </c>
      <c r="N386" s="3" t="s">
        <v>543</v>
      </c>
      <c r="O386" s="3" t="s">
        <v>106</v>
      </c>
      <c r="P386" s="3">
        <v>0</v>
      </c>
      <c r="Q386" s="6">
        <v>726</v>
      </c>
      <c r="R386" s="10" t="s">
        <v>124</v>
      </c>
      <c r="S386" s="3" t="s">
        <v>125</v>
      </c>
      <c r="T386" s="3" t="s">
        <v>406</v>
      </c>
      <c r="U386" s="3" t="s">
        <v>124</v>
      </c>
      <c r="V386" s="3" t="s">
        <v>125</v>
      </c>
      <c r="W386" s="3" t="s">
        <v>125</v>
      </c>
      <c r="X386" s="3" t="s">
        <v>543</v>
      </c>
      <c r="Y386" s="11">
        <v>46178</v>
      </c>
      <c r="Z386" s="11">
        <v>46188</v>
      </c>
      <c r="AA386" s="3">
        <v>379</v>
      </c>
      <c r="AB386" s="10">
        <v>726</v>
      </c>
      <c r="AC386" s="3">
        <v>0</v>
      </c>
      <c r="AD386" s="11">
        <v>46196</v>
      </c>
      <c r="AE386" s="17" t="str">
        <f>HYPERLINK("https://ieeg-my.sharepoint.com/:b:/g/personal/transparencia_ieeg_org_mx/IQDA_vh8GkEiR50-sDu5MtWiAZ7jc51CZXd0t5euDP3inl8?e=p15Iao")</f>
        <v>https://ieeg-my.sharepoint.com/:b:/g/personal/transparencia_ieeg_org_mx/IQDA_vh8GkEiR50-sDu5MtWiAZ7jc51CZXd0t5euDP3inl8?e=p15Iao</v>
      </c>
      <c r="AF386" s="3">
        <v>379</v>
      </c>
      <c r="AG386" s="7" t="s">
        <v>127</v>
      </c>
      <c r="AH386" s="3" t="s">
        <v>119</v>
      </c>
      <c r="AI386" s="4">
        <v>46204</v>
      </c>
      <c r="AJ386" s="8" t="s">
        <v>806</v>
      </c>
    </row>
    <row r="387" spans="1:36" x14ac:dyDescent="0.25">
      <c r="A387" s="3">
        <v>2026</v>
      </c>
      <c r="B387" s="4">
        <v>46113</v>
      </c>
      <c r="C387" s="4">
        <v>46203</v>
      </c>
      <c r="D387" s="3" t="s">
        <v>91</v>
      </c>
      <c r="E387" s="3" t="s">
        <v>134</v>
      </c>
      <c r="F387" s="3" t="s">
        <v>292</v>
      </c>
      <c r="G387" s="3" t="s">
        <v>273</v>
      </c>
      <c r="H387" s="3" t="s">
        <v>409</v>
      </c>
      <c r="I387" s="3" t="s">
        <v>413</v>
      </c>
      <c r="J387" s="3" t="s">
        <v>414</v>
      </c>
      <c r="K387" s="3" t="s">
        <v>415</v>
      </c>
      <c r="L387" t="s">
        <v>102</v>
      </c>
      <c r="M387" s="3" t="s">
        <v>104</v>
      </c>
      <c r="N387" s="3" t="s">
        <v>770</v>
      </c>
      <c r="O387" s="3" t="s">
        <v>106</v>
      </c>
      <c r="P387" s="3">
        <v>0</v>
      </c>
      <c r="Q387" s="6">
        <v>27</v>
      </c>
      <c r="R387" s="10" t="s">
        <v>124</v>
      </c>
      <c r="S387" s="3" t="s">
        <v>125</v>
      </c>
      <c r="T387" s="3" t="s">
        <v>406</v>
      </c>
      <c r="U387" s="3" t="s">
        <v>124</v>
      </c>
      <c r="V387" s="3" t="s">
        <v>125</v>
      </c>
      <c r="W387" s="3" t="s">
        <v>406</v>
      </c>
      <c r="X387" s="3" t="s">
        <v>770</v>
      </c>
      <c r="Y387" s="11">
        <v>46191</v>
      </c>
      <c r="Z387" s="11">
        <v>46191</v>
      </c>
      <c r="AA387" s="3">
        <v>380</v>
      </c>
      <c r="AB387" s="10">
        <v>27</v>
      </c>
      <c r="AC387" s="3">
        <v>0</v>
      </c>
      <c r="AD387" s="11">
        <v>46196</v>
      </c>
      <c r="AE387" s="19"/>
      <c r="AF387" s="3">
        <v>380</v>
      </c>
      <c r="AG387" s="7" t="s">
        <v>127</v>
      </c>
      <c r="AH387" s="3" t="s">
        <v>119</v>
      </c>
      <c r="AI387" s="4">
        <v>46204</v>
      </c>
      <c r="AJ387" s="8" t="s">
        <v>806</v>
      </c>
    </row>
    <row r="388" spans="1:36" x14ac:dyDescent="0.25">
      <c r="A388" s="3">
        <v>2026</v>
      </c>
      <c r="B388" s="4">
        <v>46113</v>
      </c>
      <c r="C388" s="4">
        <v>46203</v>
      </c>
      <c r="D388" s="3" t="s">
        <v>91</v>
      </c>
      <c r="E388" s="3" t="s">
        <v>209</v>
      </c>
      <c r="F388" s="3" t="s">
        <v>239</v>
      </c>
      <c r="G388" s="3" t="s">
        <v>136</v>
      </c>
      <c r="H388" s="3" t="s">
        <v>240</v>
      </c>
      <c r="I388" s="3" t="s">
        <v>392</v>
      </c>
      <c r="J388" s="3" t="s">
        <v>242</v>
      </c>
      <c r="K388" s="3" t="s">
        <v>139</v>
      </c>
      <c r="L388" t="s">
        <v>102</v>
      </c>
      <c r="M388" s="3" t="s">
        <v>104</v>
      </c>
      <c r="N388" s="3" t="s">
        <v>543</v>
      </c>
      <c r="O388" s="3" t="s">
        <v>106</v>
      </c>
      <c r="P388" s="3">
        <v>0</v>
      </c>
      <c r="Q388" s="6">
        <v>194</v>
      </c>
      <c r="R388" s="10" t="s">
        <v>124</v>
      </c>
      <c r="S388" s="3" t="s">
        <v>125</v>
      </c>
      <c r="T388" s="3" t="s">
        <v>186</v>
      </c>
      <c r="U388" s="3" t="s">
        <v>124</v>
      </c>
      <c r="V388" s="3" t="s">
        <v>125</v>
      </c>
      <c r="W388" s="3" t="s">
        <v>125</v>
      </c>
      <c r="X388" s="3" t="s">
        <v>543</v>
      </c>
      <c r="Y388" s="11">
        <v>46177</v>
      </c>
      <c r="Z388" s="11">
        <v>46177</v>
      </c>
      <c r="AA388" s="3">
        <v>381</v>
      </c>
      <c r="AB388" s="10">
        <v>194</v>
      </c>
      <c r="AC388" s="3">
        <v>0</v>
      </c>
      <c r="AD388" s="11">
        <v>46198</v>
      </c>
      <c r="AE388" s="19"/>
      <c r="AF388" s="3">
        <v>381</v>
      </c>
      <c r="AG388" s="7" t="s">
        <v>127</v>
      </c>
      <c r="AH388" s="3" t="s">
        <v>119</v>
      </c>
      <c r="AI388" s="4">
        <v>46204</v>
      </c>
      <c r="AJ388" s="8" t="s">
        <v>806</v>
      </c>
    </row>
    <row r="389" spans="1:36" x14ac:dyDescent="0.25">
      <c r="A389" s="3">
        <v>2026</v>
      </c>
      <c r="B389" s="4">
        <v>46113</v>
      </c>
      <c r="C389" s="4">
        <v>46203</v>
      </c>
      <c r="D389" s="3" t="s">
        <v>91</v>
      </c>
      <c r="E389" s="3" t="s">
        <v>209</v>
      </c>
      <c r="F389" s="3" t="s">
        <v>239</v>
      </c>
      <c r="G389" s="3" t="s">
        <v>136</v>
      </c>
      <c r="H389" s="3" t="s">
        <v>433</v>
      </c>
      <c r="I389" s="3" t="s">
        <v>434</v>
      </c>
      <c r="J389" s="3" t="s">
        <v>411</v>
      </c>
      <c r="K389" s="3" t="s">
        <v>133</v>
      </c>
      <c r="L389" t="s">
        <v>102</v>
      </c>
      <c r="M389" s="3" t="s">
        <v>104</v>
      </c>
      <c r="N389" s="3" t="s">
        <v>771</v>
      </c>
      <c r="O389" s="3" t="s">
        <v>106</v>
      </c>
      <c r="P389" s="3">
        <v>0</v>
      </c>
      <c r="Q389" s="6">
        <v>292</v>
      </c>
      <c r="R389" s="10" t="s">
        <v>124</v>
      </c>
      <c r="S389" s="3" t="s">
        <v>125</v>
      </c>
      <c r="T389" s="3" t="s">
        <v>341</v>
      </c>
      <c r="U389" s="3" t="s">
        <v>124</v>
      </c>
      <c r="V389" s="3" t="s">
        <v>125</v>
      </c>
      <c r="W389" s="3" t="s">
        <v>772</v>
      </c>
      <c r="X389" s="3" t="s">
        <v>771</v>
      </c>
      <c r="Y389" s="11">
        <v>46180</v>
      </c>
      <c r="Z389" s="11">
        <v>46191</v>
      </c>
      <c r="AA389" s="3">
        <v>382</v>
      </c>
      <c r="AB389" s="10">
        <v>292</v>
      </c>
      <c r="AC389" s="3">
        <v>0</v>
      </c>
      <c r="AD389" s="11">
        <v>46198</v>
      </c>
      <c r="AE389" s="19"/>
      <c r="AF389" s="3">
        <v>382</v>
      </c>
      <c r="AG389" s="7" t="s">
        <v>127</v>
      </c>
      <c r="AH389" s="3" t="s">
        <v>119</v>
      </c>
      <c r="AI389" s="4">
        <v>46204</v>
      </c>
      <c r="AJ389" s="8" t="s">
        <v>806</v>
      </c>
    </row>
    <row r="390" spans="1:36" x14ac:dyDescent="0.25">
      <c r="A390" s="3">
        <v>2026</v>
      </c>
      <c r="B390" s="4">
        <v>46113</v>
      </c>
      <c r="C390" s="4">
        <v>46203</v>
      </c>
      <c r="D390" s="3" t="s">
        <v>91</v>
      </c>
      <c r="E390" s="3" t="s">
        <v>209</v>
      </c>
      <c r="F390" s="3" t="s">
        <v>292</v>
      </c>
      <c r="G390" s="3" t="s">
        <v>273</v>
      </c>
      <c r="H390" s="3" t="s">
        <v>265</v>
      </c>
      <c r="I390" s="3" t="s">
        <v>773</v>
      </c>
      <c r="J390" s="3" t="s">
        <v>774</v>
      </c>
      <c r="K390" s="3" t="s">
        <v>775</v>
      </c>
      <c r="L390" t="s">
        <v>102</v>
      </c>
      <c r="M390" s="3" t="s">
        <v>104</v>
      </c>
      <c r="N390" s="3" t="s">
        <v>776</v>
      </c>
      <c r="O390" s="3" t="s">
        <v>106</v>
      </c>
      <c r="P390" s="3">
        <v>2</v>
      </c>
      <c r="Q390" s="6">
        <v>754</v>
      </c>
      <c r="R390" s="10" t="s">
        <v>124</v>
      </c>
      <c r="S390" s="3" t="s">
        <v>125</v>
      </c>
      <c r="T390" s="3" t="s">
        <v>229</v>
      </c>
      <c r="U390" s="3" t="s">
        <v>124</v>
      </c>
      <c r="V390" s="3" t="s">
        <v>125</v>
      </c>
      <c r="W390" s="3" t="s">
        <v>777</v>
      </c>
      <c r="X390" s="3" t="s">
        <v>776</v>
      </c>
      <c r="Y390" s="11">
        <v>46175</v>
      </c>
      <c r="Z390" s="11">
        <v>46175</v>
      </c>
      <c r="AA390" s="3">
        <v>383</v>
      </c>
      <c r="AB390" s="10">
        <v>754</v>
      </c>
      <c r="AC390" s="3">
        <v>0</v>
      </c>
      <c r="AD390" s="11">
        <v>46198</v>
      </c>
      <c r="AE390" s="17" t="str">
        <f>HYPERLINK("https://ieeg-my.sharepoint.com/:b:/g/personal/transparencia_ieeg_org_mx/IQCMrZLrdvEfSYIM6hT-ZslpAYZMM2YJfZqDfgC-o1TVvhs?e=nJaxZs")</f>
        <v>https://ieeg-my.sharepoint.com/:b:/g/personal/transparencia_ieeg_org_mx/IQCMrZLrdvEfSYIM6hT-ZslpAYZMM2YJfZqDfgC-o1TVvhs?e=nJaxZs</v>
      </c>
      <c r="AF390" s="3">
        <v>383</v>
      </c>
      <c r="AG390" s="7" t="s">
        <v>127</v>
      </c>
      <c r="AH390" s="3" t="s">
        <v>119</v>
      </c>
      <c r="AI390" s="4">
        <v>46204</v>
      </c>
      <c r="AJ390" s="8" t="s">
        <v>806</v>
      </c>
    </row>
    <row r="391" spans="1:36" x14ac:dyDescent="0.25">
      <c r="A391" s="3">
        <v>2026</v>
      </c>
      <c r="B391" s="4">
        <v>46113</v>
      </c>
      <c r="C391" s="4">
        <v>46203</v>
      </c>
      <c r="D391" s="3" t="s">
        <v>91</v>
      </c>
      <c r="E391" s="3" t="s">
        <v>209</v>
      </c>
      <c r="F391" s="3" t="s">
        <v>466</v>
      </c>
      <c r="G391" s="3" t="s">
        <v>278</v>
      </c>
      <c r="H391" s="3" t="s">
        <v>135</v>
      </c>
      <c r="I391" s="3" t="s">
        <v>467</v>
      </c>
      <c r="J391" s="3" t="s">
        <v>468</v>
      </c>
      <c r="K391" s="3" t="s">
        <v>469</v>
      </c>
      <c r="L391" s="3" t="s">
        <v>101</v>
      </c>
      <c r="M391" s="3" t="s">
        <v>104</v>
      </c>
      <c r="N391" s="3" t="s">
        <v>778</v>
      </c>
      <c r="O391" s="3" t="s">
        <v>106</v>
      </c>
      <c r="P391" s="3">
        <v>3</v>
      </c>
      <c r="Q391" s="6">
        <v>1168</v>
      </c>
      <c r="R391" s="10" t="s">
        <v>124</v>
      </c>
      <c r="S391" s="3" t="s">
        <v>125</v>
      </c>
      <c r="T391" s="3" t="s">
        <v>125</v>
      </c>
      <c r="U391" s="3" t="s">
        <v>124</v>
      </c>
      <c r="V391" s="3" t="s">
        <v>125</v>
      </c>
      <c r="W391" s="3" t="s">
        <v>777</v>
      </c>
      <c r="X391" s="3" t="s">
        <v>778</v>
      </c>
      <c r="Y391" s="11">
        <v>46189</v>
      </c>
      <c r="Z391" s="11">
        <v>46189</v>
      </c>
      <c r="AA391" s="3">
        <v>384</v>
      </c>
      <c r="AB391" s="10">
        <v>1168</v>
      </c>
      <c r="AC391" s="3">
        <v>0</v>
      </c>
      <c r="AD391" s="11">
        <v>46191</v>
      </c>
      <c r="AE391" s="17" t="str">
        <f>HYPERLINK("https://ieeg-my.sharepoint.com/:b:/g/personal/transparencia_ieeg_org_mx/IQASFUg8yqBLRL3_KrrUcIF0AS_MmBPqKXXUt7vSxoSpI8M?e=HqHZmO")</f>
        <v>https://ieeg-my.sharepoint.com/:b:/g/personal/transparencia_ieeg_org_mx/IQASFUg8yqBLRL3_KrrUcIF0AS_MmBPqKXXUt7vSxoSpI8M?e=HqHZmO</v>
      </c>
      <c r="AF391" s="3">
        <v>384</v>
      </c>
      <c r="AG391" s="7" t="s">
        <v>127</v>
      </c>
      <c r="AH391" s="3" t="s">
        <v>119</v>
      </c>
      <c r="AI391" s="4">
        <v>46204</v>
      </c>
      <c r="AJ391" s="8" t="s">
        <v>806</v>
      </c>
    </row>
    <row r="392" spans="1:36" x14ac:dyDescent="0.25">
      <c r="A392" s="3">
        <v>2026</v>
      </c>
      <c r="B392" s="4">
        <v>46113</v>
      </c>
      <c r="C392" s="4">
        <v>46203</v>
      </c>
      <c r="D392" s="3" t="s">
        <v>91</v>
      </c>
      <c r="E392" s="3" t="s">
        <v>134</v>
      </c>
      <c r="F392" s="3" t="s">
        <v>244</v>
      </c>
      <c r="G392" s="3" t="s">
        <v>245</v>
      </c>
      <c r="H392" s="3" t="s">
        <v>219</v>
      </c>
      <c r="I392" s="3" t="s">
        <v>418</v>
      </c>
      <c r="J392" s="3" t="s">
        <v>122</v>
      </c>
      <c r="K392" s="3" t="s">
        <v>419</v>
      </c>
      <c r="L392" t="s">
        <v>102</v>
      </c>
      <c r="M392" s="3" t="s">
        <v>104</v>
      </c>
      <c r="N392" s="3" t="s">
        <v>779</v>
      </c>
      <c r="O392" s="3" t="s">
        <v>106</v>
      </c>
      <c r="P392" s="3">
        <v>0</v>
      </c>
      <c r="Q392" s="6">
        <v>6670.41</v>
      </c>
      <c r="R392" s="10" t="s">
        <v>124</v>
      </c>
      <c r="S392" s="3" t="s">
        <v>125</v>
      </c>
      <c r="T392" s="3" t="s">
        <v>125</v>
      </c>
      <c r="U392" s="3" t="s">
        <v>124</v>
      </c>
      <c r="V392" s="3" t="s">
        <v>481</v>
      </c>
      <c r="W392" s="3" t="s">
        <v>780</v>
      </c>
      <c r="X392" s="3" t="s">
        <v>779</v>
      </c>
      <c r="Y392" s="11">
        <v>46183</v>
      </c>
      <c r="Z392" s="11">
        <v>46186</v>
      </c>
      <c r="AA392" s="3">
        <v>385</v>
      </c>
      <c r="AB392" s="10">
        <v>6670.41</v>
      </c>
      <c r="AC392" s="3">
        <v>0</v>
      </c>
      <c r="AD392" s="11">
        <v>46192</v>
      </c>
      <c r="AE392" s="17" t="str">
        <f>HYPERLINK("https://ieeg-my.sharepoint.com/:b:/g/personal/transparencia_ieeg_org_mx/IQAfJ32OAXBDQYIu1uLTUChqAUWvWGRy_-CtlmEwSZ8Rhzg?e=7GRYn3")</f>
        <v>https://ieeg-my.sharepoint.com/:b:/g/personal/transparencia_ieeg_org_mx/IQAfJ32OAXBDQYIu1uLTUChqAUWvWGRy_-CtlmEwSZ8Rhzg?e=7GRYn3</v>
      </c>
      <c r="AF392" s="3">
        <v>385</v>
      </c>
      <c r="AG392" s="7" t="s">
        <v>127</v>
      </c>
      <c r="AH392" s="3" t="s">
        <v>119</v>
      </c>
      <c r="AI392" s="4">
        <v>46204</v>
      </c>
      <c r="AJ392" s="8" t="s">
        <v>824</v>
      </c>
    </row>
    <row r="393" spans="1:36" x14ac:dyDescent="0.25">
      <c r="A393" s="3">
        <v>2026</v>
      </c>
      <c r="B393" s="4">
        <v>46113</v>
      </c>
      <c r="C393" s="4">
        <v>46203</v>
      </c>
      <c r="D393" s="3" t="s">
        <v>91</v>
      </c>
      <c r="E393" s="3" t="s">
        <v>134</v>
      </c>
      <c r="F393" s="3" t="s">
        <v>244</v>
      </c>
      <c r="G393" s="3" t="s">
        <v>245</v>
      </c>
      <c r="H393" s="3" t="s">
        <v>219</v>
      </c>
      <c r="I393" s="3" t="s">
        <v>418</v>
      </c>
      <c r="J393" s="3" t="s">
        <v>122</v>
      </c>
      <c r="K393" s="3" t="s">
        <v>419</v>
      </c>
      <c r="L393" t="s">
        <v>102</v>
      </c>
      <c r="M393" s="3" t="s">
        <v>104</v>
      </c>
      <c r="N393" s="3" t="s">
        <v>779</v>
      </c>
      <c r="O393" s="3" t="s">
        <v>106</v>
      </c>
      <c r="P393" s="3">
        <v>0</v>
      </c>
      <c r="Q393" s="6">
        <v>745</v>
      </c>
      <c r="R393" s="10" t="s">
        <v>124</v>
      </c>
      <c r="S393" s="3" t="s">
        <v>125</v>
      </c>
      <c r="T393" s="3" t="s">
        <v>125</v>
      </c>
      <c r="U393" s="3" t="s">
        <v>124</v>
      </c>
      <c r="V393" s="3" t="s">
        <v>481</v>
      </c>
      <c r="W393" s="3" t="s">
        <v>780</v>
      </c>
      <c r="X393" s="3" t="s">
        <v>779</v>
      </c>
      <c r="Y393" s="11">
        <v>46183</v>
      </c>
      <c r="Z393" s="11">
        <v>46186</v>
      </c>
      <c r="AA393" s="3">
        <v>386</v>
      </c>
      <c r="AB393" s="10">
        <v>745</v>
      </c>
      <c r="AC393" s="3">
        <v>0</v>
      </c>
      <c r="AD393" s="11">
        <v>46192</v>
      </c>
      <c r="AE393" s="19"/>
      <c r="AF393" s="3">
        <v>386</v>
      </c>
      <c r="AG393" s="7" t="s">
        <v>127</v>
      </c>
      <c r="AH393" s="3" t="s">
        <v>119</v>
      </c>
      <c r="AI393" s="4">
        <v>46204</v>
      </c>
      <c r="AJ393" s="8" t="s">
        <v>806</v>
      </c>
    </row>
    <row r="394" spans="1:36" x14ac:dyDescent="0.25">
      <c r="A394" s="3">
        <v>2026</v>
      </c>
      <c r="B394" s="4">
        <v>46113</v>
      </c>
      <c r="C394" s="4">
        <v>46203</v>
      </c>
      <c r="D394" s="3" t="s">
        <v>91</v>
      </c>
      <c r="E394" s="3" t="s">
        <v>117</v>
      </c>
      <c r="F394" s="3" t="s">
        <v>781</v>
      </c>
      <c r="G394" s="3" t="s">
        <v>782</v>
      </c>
      <c r="H394" s="3" t="s">
        <v>219</v>
      </c>
      <c r="I394" s="3" t="s">
        <v>783</v>
      </c>
      <c r="J394" s="3" t="s">
        <v>784</v>
      </c>
      <c r="K394" s="3" t="s">
        <v>468</v>
      </c>
      <c r="L394" t="s">
        <v>102</v>
      </c>
      <c r="M394" s="3" t="s">
        <v>104</v>
      </c>
      <c r="N394" s="3" t="s">
        <v>779</v>
      </c>
      <c r="O394" s="3" t="s">
        <v>106</v>
      </c>
      <c r="P394" s="3">
        <v>0</v>
      </c>
      <c r="Q394" s="6">
        <v>1313.4</v>
      </c>
      <c r="R394" s="10" t="s">
        <v>124</v>
      </c>
      <c r="S394" s="3" t="s">
        <v>125</v>
      </c>
      <c r="T394" s="3" t="s">
        <v>125</v>
      </c>
      <c r="U394" s="3" t="s">
        <v>124</v>
      </c>
      <c r="V394" s="3" t="s">
        <v>481</v>
      </c>
      <c r="W394" s="3" t="s">
        <v>780</v>
      </c>
      <c r="X394" s="3" t="s">
        <v>779</v>
      </c>
      <c r="Y394" s="11">
        <v>46183</v>
      </c>
      <c r="Z394" s="11">
        <v>46186</v>
      </c>
      <c r="AA394" s="3">
        <v>387</v>
      </c>
      <c r="AB394" s="10">
        <v>1313.4</v>
      </c>
      <c r="AC394" s="3">
        <v>0</v>
      </c>
      <c r="AD394" s="11">
        <v>46192</v>
      </c>
      <c r="AE394" s="17" t="str">
        <f>HYPERLINK("https://ieeg-my.sharepoint.com/:b:/g/personal/transparencia_ieeg_org_mx/IQDknQ5aPNC9QoOIN9uvDgZrARYyG89xAPFJmAN6ZX6QgEg?e=Nu5H6X")</f>
        <v>https://ieeg-my.sharepoint.com/:b:/g/personal/transparencia_ieeg_org_mx/IQDknQ5aPNC9QoOIN9uvDgZrARYyG89xAPFJmAN6ZX6QgEg?e=Nu5H6X</v>
      </c>
      <c r="AF394" s="3">
        <v>387</v>
      </c>
      <c r="AG394" s="7" t="s">
        <v>127</v>
      </c>
      <c r="AH394" s="3" t="s">
        <v>119</v>
      </c>
      <c r="AI394" s="4">
        <v>46204</v>
      </c>
      <c r="AJ394" s="8" t="s">
        <v>825</v>
      </c>
    </row>
    <row r="395" spans="1:36" x14ac:dyDescent="0.25">
      <c r="A395" s="3">
        <v>2026</v>
      </c>
      <c r="B395" s="4">
        <v>46113</v>
      </c>
      <c r="C395" s="4">
        <v>46203</v>
      </c>
      <c r="D395" s="3" t="s">
        <v>91</v>
      </c>
      <c r="E395" s="3" t="s">
        <v>117</v>
      </c>
      <c r="F395" s="3" t="s">
        <v>118</v>
      </c>
      <c r="G395" s="3" t="s">
        <v>118</v>
      </c>
      <c r="H395" s="3" t="s">
        <v>119</v>
      </c>
      <c r="I395" s="3" t="s">
        <v>342</v>
      </c>
      <c r="J395" s="3" t="s">
        <v>163</v>
      </c>
      <c r="K395" s="3" t="s">
        <v>164</v>
      </c>
      <c r="L395" s="3" t="s">
        <v>101</v>
      </c>
      <c r="M395" s="3" t="s">
        <v>104</v>
      </c>
      <c r="N395" s="3" t="s">
        <v>785</v>
      </c>
      <c r="O395" s="3" t="s">
        <v>106</v>
      </c>
      <c r="P395" s="3">
        <v>0</v>
      </c>
      <c r="Q395" s="6">
        <v>70</v>
      </c>
      <c r="R395" s="10" t="s">
        <v>124</v>
      </c>
      <c r="S395" s="3" t="s">
        <v>125</v>
      </c>
      <c r="T395" s="3" t="s">
        <v>125</v>
      </c>
      <c r="U395" s="3" t="s">
        <v>124</v>
      </c>
      <c r="V395" s="3" t="s">
        <v>125</v>
      </c>
      <c r="W395" s="3" t="s">
        <v>786</v>
      </c>
      <c r="X395" s="3" t="s">
        <v>785</v>
      </c>
      <c r="Y395" s="11">
        <v>46190</v>
      </c>
      <c r="Z395" s="11">
        <v>46195</v>
      </c>
      <c r="AA395" s="3">
        <v>388</v>
      </c>
      <c r="AB395" s="10">
        <v>70</v>
      </c>
      <c r="AC395" s="3">
        <v>0</v>
      </c>
      <c r="AD395" s="11">
        <v>46196</v>
      </c>
      <c r="AE395" s="20"/>
      <c r="AF395" s="3">
        <v>388</v>
      </c>
      <c r="AG395" s="7" t="s">
        <v>127</v>
      </c>
      <c r="AH395" s="3" t="s">
        <v>119</v>
      </c>
      <c r="AI395" s="4">
        <v>46204</v>
      </c>
      <c r="AJ395" s="8" t="s">
        <v>806</v>
      </c>
    </row>
    <row r="396" spans="1:36" x14ac:dyDescent="0.25">
      <c r="A396" s="3">
        <v>2026</v>
      </c>
      <c r="B396" s="4">
        <v>46113</v>
      </c>
      <c r="C396" s="4">
        <v>46203</v>
      </c>
      <c r="D396" s="3" t="s">
        <v>91</v>
      </c>
      <c r="E396" s="3" t="s">
        <v>117</v>
      </c>
      <c r="F396" s="3" t="s">
        <v>141</v>
      </c>
      <c r="G396" s="3" t="s">
        <v>141</v>
      </c>
      <c r="H396" s="3" t="s">
        <v>142</v>
      </c>
      <c r="I396" s="3" t="s">
        <v>535</v>
      </c>
      <c r="J396" s="3" t="s">
        <v>177</v>
      </c>
      <c r="K396" s="3" t="s">
        <v>178</v>
      </c>
      <c r="L396" s="3" t="s">
        <v>101</v>
      </c>
      <c r="M396" s="3" t="s">
        <v>104</v>
      </c>
      <c r="N396" s="3" t="s">
        <v>146</v>
      </c>
      <c r="O396" s="3" t="s">
        <v>106</v>
      </c>
      <c r="P396" s="3">
        <v>0</v>
      </c>
      <c r="Q396" s="6">
        <v>168</v>
      </c>
      <c r="R396" s="10" t="s">
        <v>124</v>
      </c>
      <c r="S396" s="3" t="s">
        <v>125</v>
      </c>
      <c r="T396" s="3" t="s">
        <v>125</v>
      </c>
      <c r="U396" s="3" t="s">
        <v>124</v>
      </c>
      <c r="V396" s="3" t="s">
        <v>125</v>
      </c>
      <c r="W396" s="3" t="s">
        <v>530</v>
      </c>
      <c r="X396" s="3" t="s">
        <v>146</v>
      </c>
      <c r="Y396" s="11">
        <v>46181</v>
      </c>
      <c r="Z396" s="11">
        <v>46185</v>
      </c>
      <c r="AA396" s="3">
        <v>389</v>
      </c>
      <c r="AB396" s="10">
        <v>168</v>
      </c>
      <c r="AC396" s="3">
        <v>0</v>
      </c>
      <c r="AD396" s="11">
        <v>46190</v>
      </c>
      <c r="AE396" s="20"/>
      <c r="AF396" s="3">
        <v>389</v>
      </c>
      <c r="AG396" s="7" t="s">
        <v>127</v>
      </c>
      <c r="AH396" s="3" t="s">
        <v>119</v>
      </c>
      <c r="AI396" s="4">
        <v>46204</v>
      </c>
      <c r="AJ396" s="8" t="s">
        <v>806</v>
      </c>
    </row>
    <row r="397" spans="1:36" x14ac:dyDescent="0.25">
      <c r="A397" s="3">
        <v>2026</v>
      </c>
      <c r="B397" s="4">
        <v>46113</v>
      </c>
      <c r="C397" s="4">
        <v>46203</v>
      </c>
      <c r="D397" s="3" t="s">
        <v>91</v>
      </c>
      <c r="E397" s="3" t="s">
        <v>117</v>
      </c>
      <c r="F397" s="3" t="s">
        <v>310</v>
      </c>
      <c r="G397" s="3" t="s">
        <v>310</v>
      </c>
      <c r="H397" s="3" t="s">
        <v>142</v>
      </c>
      <c r="I397" s="3" t="s">
        <v>400</v>
      </c>
      <c r="J397" s="3" t="s">
        <v>401</v>
      </c>
      <c r="K397" s="3" t="s">
        <v>138</v>
      </c>
      <c r="L397" t="s">
        <v>102</v>
      </c>
      <c r="M397" s="3" t="s">
        <v>104</v>
      </c>
      <c r="N397" s="3" t="s">
        <v>146</v>
      </c>
      <c r="O397" s="3" t="s">
        <v>106</v>
      </c>
      <c r="P397" s="3">
        <v>0</v>
      </c>
      <c r="Q397" s="6">
        <v>76</v>
      </c>
      <c r="R397" s="10" t="s">
        <v>124</v>
      </c>
      <c r="S397" s="3" t="s">
        <v>125</v>
      </c>
      <c r="T397" s="3" t="s">
        <v>125</v>
      </c>
      <c r="U397" s="3" t="s">
        <v>124</v>
      </c>
      <c r="V397" s="3" t="s">
        <v>125</v>
      </c>
      <c r="W397" s="3" t="s">
        <v>313</v>
      </c>
      <c r="X397" s="3" t="s">
        <v>146</v>
      </c>
      <c r="Y397" s="11">
        <v>46191</v>
      </c>
      <c r="Z397" s="11">
        <v>46191</v>
      </c>
      <c r="AA397" s="3">
        <v>390</v>
      </c>
      <c r="AB397" s="10">
        <v>76</v>
      </c>
      <c r="AC397" s="3">
        <v>0</v>
      </c>
      <c r="AD397" s="11">
        <v>46192</v>
      </c>
      <c r="AE397" s="20"/>
      <c r="AF397" s="3">
        <v>390</v>
      </c>
      <c r="AG397" s="7" t="s">
        <v>127</v>
      </c>
      <c r="AH397" s="3" t="s">
        <v>119</v>
      </c>
      <c r="AI397" s="4">
        <v>46204</v>
      </c>
      <c r="AJ397" s="8" t="s">
        <v>806</v>
      </c>
    </row>
    <row r="398" spans="1:36" x14ac:dyDescent="0.25">
      <c r="A398" s="3">
        <v>2026</v>
      </c>
      <c r="B398" s="4">
        <v>46113</v>
      </c>
      <c r="C398" s="4">
        <v>46203</v>
      </c>
      <c r="D398" s="3" t="s">
        <v>91</v>
      </c>
      <c r="E398" s="3" t="s">
        <v>117</v>
      </c>
      <c r="F398" s="3" t="s">
        <v>310</v>
      </c>
      <c r="G398" s="3" t="s">
        <v>310</v>
      </c>
      <c r="H398" s="3" t="s">
        <v>142</v>
      </c>
      <c r="I398" s="3" t="s">
        <v>311</v>
      </c>
      <c r="J398" s="3" t="s">
        <v>302</v>
      </c>
      <c r="K398" s="3" t="s">
        <v>312</v>
      </c>
      <c r="L398" t="s">
        <v>102</v>
      </c>
      <c r="M398" s="3" t="s">
        <v>104</v>
      </c>
      <c r="N398" s="3" t="s">
        <v>146</v>
      </c>
      <c r="O398" s="3" t="s">
        <v>106</v>
      </c>
      <c r="P398" s="3">
        <v>0</v>
      </c>
      <c r="Q398" s="6">
        <v>82</v>
      </c>
      <c r="R398" s="10" t="s">
        <v>124</v>
      </c>
      <c r="S398" s="3" t="s">
        <v>125</v>
      </c>
      <c r="T398" s="3" t="s">
        <v>125</v>
      </c>
      <c r="U398" s="3" t="s">
        <v>124</v>
      </c>
      <c r="V398" s="3" t="s">
        <v>125</v>
      </c>
      <c r="W398" s="3" t="s">
        <v>171</v>
      </c>
      <c r="X398" s="3" t="s">
        <v>146</v>
      </c>
      <c r="Y398" s="11">
        <v>46184</v>
      </c>
      <c r="Z398" s="11">
        <v>46184</v>
      </c>
      <c r="AA398" s="3">
        <v>391</v>
      </c>
      <c r="AB398" s="10">
        <v>82</v>
      </c>
      <c r="AC398" s="3">
        <v>0</v>
      </c>
      <c r="AD398" s="11">
        <v>46195</v>
      </c>
      <c r="AE398" s="20"/>
      <c r="AF398" s="3">
        <v>391</v>
      </c>
      <c r="AG398" s="7" t="s">
        <v>127</v>
      </c>
      <c r="AH398" s="3" t="s">
        <v>119</v>
      </c>
      <c r="AI398" s="4">
        <v>46204</v>
      </c>
      <c r="AJ398" s="8" t="s">
        <v>806</v>
      </c>
    </row>
    <row r="399" spans="1:36" x14ac:dyDescent="0.25">
      <c r="A399" s="3">
        <v>2026</v>
      </c>
      <c r="B399" s="4">
        <v>46113</v>
      </c>
      <c r="C399" s="4">
        <v>46203</v>
      </c>
      <c r="D399" s="3" t="s">
        <v>91</v>
      </c>
      <c r="E399" s="3" t="s">
        <v>117</v>
      </c>
      <c r="F399" s="3" t="s">
        <v>321</v>
      </c>
      <c r="G399" s="3" t="s">
        <v>188</v>
      </c>
      <c r="H399" s="3" t="s">
        <v>195</v>
      </c>
      <c r="I399" s="3" t="s">
        <v>787</v>
      </c>
      <c r="J399" s="3" t="s">
        <v>133</v>
      </c>
      <c r="K399" s="3" t="s">
        <v>323</v>
      </c>
      <c r="L399" s="3" t="s">
        <v>101</v>
      </c>
      <c r="M399" s="3" t="s">
        <v>104</v>
      </c>
      <c r="N399" s="3" t="s">
        <v>788</v>
      </c>
      <c r="O399" s="3" t="s">
        <v>106</v>
      </c>
      <c r="P399" s="3">
        <v>0</v>
      </c>
      <c r="Q399" s="6">
        <v>120</v>
      </c>
      <c r="R399" s="10" t="s">
        <v>124</v>
      </c>
      <c r="S399" s="3" t="s">
        <v>125</v>
      </c>
      <c r="T399" s="3" t="s">
        <v>125</v>
      </c>
      <c r="U399" s="3" t="s">
        <v>124</v>
      </c>
      <c r="V399" s="3" t="s">
        <v>125</v>
      </c>
      <c r="W399" s="3" t="s">
        <v>125</v>
      </c>
      <c r="X399" s="3" t="s">
        <v>788</v>
      </c>
      <c r="Y399" s="11">
        <v>46185</v>
      </c>
      <c r="Z399" s="11">
        <v>46185</v>
      </c>
      <c r="AA399" s="3">
        <v>392</v>
      </c>
      <c r="AB399" s="10">
        <v>120</v>
      </c>
      <c r="AC399" s="3">
        <v>0</v>
      </c>
      <c r="AD399" s="11">
        <v>46188</v>
      </c>
      <c r="AE399" s="20"/>
      <c r="AF399" s="3">
        <v>392</v>
      </c>
      <c r="AG399" s="7" t="s">
        <v>127</v>
      </c>
      <c r="AH399" s="3" t="s">
        <v>119</v>
      </c>
      <c r="AI399" s="4">
        <v>46204</v>
      </c>
      <c r="AJ399" s="8" t="s">
        <v>806</v>
      </c>
    </row>
    <row r="400" spans="1:36" x14ac:dyDescent="0.25">
      <c r="A400" s="3">
        <v>2026</v>
      </c>
      <c r="B400" s="4">
        <v>46113</v>
      </c>
      <c r="C400" s="4">
        <v>46203</v>
      </c>
      <c r="D400" s="3" t="s">
        <v>91</v>
      </c>
      <c r="E400" s="3" t="s">
        <v>117</v>
      </c>
      <c r="F400" s="3" t="s">
        <v>118</v>
      </c>
      <c r="G400" s="3" t="s">
        <v>118</v>
      </c>
      <c r="H400" s="3" t="s">
        <v>119</v>
      </c>
      <c r="I400" s="3" t="s">
        <v>120</v>
      </c>
      <c r="J400" s="3" t="s">
        <v>121</v>
      </c>
      <c r="K400" s="3" t="s">
        <v>122</v>
      </c>
      <c r="L400" s="3" t="s">
        <v>101</v>
      </c>
      <c r="M400" s="3" t="s">
        <v>104</v>
      </c>
      <c r="N400" s="3" t="s">
        <v>789</v>
      </c>
      <c r="O400" s="3" t="s">
        <v>106</v>
      </c>
      <c r="P400" s="3">
        <v>0</v>
      </c>
      <c r="Q400" s="6">
        <v>181</v>
      </c>
      <c r="R400" s="10" t="s">
        <v>124</v>
      </c>
      <c r="S400" s="3" t="s">
        <v>125</v>
      </c>
      <c r="T400" s="3" t="s">
        <v>125</v>
      </c>
      <c r="U400" s="3" t="s">
        <v>124</v>
      </c>
      <c r="V400" s="3" t="s">
        <v>125</v>
      </c>
      <c r="W400" s="3" t="s">
        <v>406</v>
      </c>
      <c r="X400" s="3" t="s">
        <v>789</v>
      </c>
      <c r="Y400" s="11">
        <v>46198</v>
      </c>
      <c r="Z400" s="11">
        <v>46198</v>
      </c>
      <c r="AA400" s="3">
        <v>393</v>
      </c>
      <c r="AB400" s="10">
        <v>181</v>
      </c>
      <c r="AC400" s="3">
        <v>0</v>
      </c>
      <c r="AD400" s="11">
        <v>46198</v>
      </c>
      <c r="AE400" s="17" t="str">
        <f>HYPERLINK("https://ieeg-my.sharepoint.com/:b:/g/personal/transparencia_ieeg_org_mx/IQBHlnrMaCjqS4G-H_fveeELAUwnKD07modJubChxDjQuY0?e=a4EOpX")</f>
        <v>https://ieeg-my.sharepoint.com/:b:/g/personal/transparencia_ieeg_org_mx/IQBHlnrMaCjqS4G-H_fveeELAUwnKD07modJubChxDjQuY0?e=a4EOpX</v>
      </c>
      <c r="AF400" s="3">
        <v>393</v>
      </c>
      <c r="AG400" s="7" t="s">
        <v>127</v>
      </c>
      <c r="AH400" s="3" t="s">
        <v>119</v>
      </c>
      <c r="AI400" s="4">
        <v>46204</v>
      </c>
      <c r="AJ400" s="8" t="s">
        <v>806</v>
      </c>
    </row>
    <row r="401" spans="1:36" x14ac:dyDescent="0.25">
      <c r="A401" s="3">
        <v>2026</v>
      </c>
      <c r="B401" s="4">
        <v>46113</v>
      </c>
      <c r="C401" s="4">
        <v>46203</v>
      </c>
      <c r="D401" s="3" t="s">
        <v>91</v>
      </c>
      <c r="E401" s="3" t="s">
        <v>117</v>
      </c>
      <c r="F401" s="3" t="s">
        <v>118</v>
      </c>
      <c r="G401" s="3" t="s">
        <v>118</v>
      </c>
      <c r="H401" s="3" t="s">
        <v>119</v>
      </c>
      <c r="I401" s="3" t="s">
        <v>154</v>
      </c>
      <c r="J401" s="3" t="s">
        <v>155</v>
      </c>
      <c r="K401" s="3" t="s">
        <v>156</v>
      </c>
      <c r="L401" s="3" t="s">
        <v>101</v>
      </c>
      <c r="M401" s="3" t="s">
        <v>104</v>
      </c>
      <c r="N401" s="3" t="s">
        <v>790</v>
      </c>
      <c r="O401" s="3" t="s">
        <v>106</v>
      </c>
      <c r="P401" s="3">
        <v>0</v>
      </c>
      <c r="Q401" s="6">
        <v>181</v>
      </c>
      <c r="R401" s="10" t="s">
        <v>124</v>
      </c>
      <c r="S401" s="3" t="s">
        <v>125</v>
      </c>
      <c r="T401" s="3" t="s">
        <v>125</v>
      </c>
      <c r="U401" s="3" t="s">
        <v>124</v>
      </c>
      <c r="V401" s="3" t="s">
        <v>125</v>
      </c>
      <c r="W401" s="3" t="s">
        <v>171</v>
      </c>
      <c r="X401" s="3" t="s">
        <v>790</v>
      </c>
      <c r="Y401" s="11">
        <v>46191</v>
      </c>
      <c r="Z401" s="11">
        <v>46191</v>
      </c>
      <c r="AA401" s="3">
        <v>394</v>
      </c>
      <c r="AB401" s="10">
        <v>181</v>
      </c>
      <c r="AC401" s="3">
        <v>0</v>
      </c>
      <c r="AD401" s="11">
        <v>46192</v>
      </c>
      <c r="AE401" s="17" t="str">
        <f>HYPERLINK("https://ieeg-my.sharepoint.com/:b:/g/personal/transparencia_ieeg_org_mx/IQAzvzQZgnHzSp6eMHDWwlbFAcICgZwqbF7lUTFKC46iKiM?e=XCbWnc")</f>
        <v>https://ieeg-my.sharepoint.com/:b:/g/personal/transparencia_ieeg_org_mx/IQAzvzQZgnHzSp6eMHDWwlbFAcICgZwqbF7lUTFKC46iKiM?e=XCbWnc</v>
      </c>
      <c r="AF401" s="3">
        <v>394</v>
      </c>
      <c r="AG401" s="7" t="s">
        <v>127</v>
      </c>
      <c r="AH401" s="3" t="s">
        <v>119</v>
      </c>
      <c r="AI401" s="4">
        <v>46204</v>
      </c>
      <c r="AJ401" s="8" t="s">
        <v>806</v>
      </c>
    </row>
    <row r="402" spans="1:36" x14ac:dyDescent="0.25">
      <c r="A402" s="3">
        <v>2026</v>
      </c>
      <c r="B402" s="4">
        <v>46113</v>
      </c>
      <c r="C402" s="4">
        <v>46203</v>
      </c>
      <c r="D402" s="3" t="s">
        <v>91</v>
      </c>
      <c r="E402" s="3" t="s">
        <v>117</v>
      </c>
      <c r="F402" s="3" t="s">
        <v>118</v>
      </c>
      <c r="G402" s="3" t="s">
        <v>118</v>
      </c>
      <c r="H402" s="3" t="s">
        <v>119</v>
      </c>
      <c r="I402" s="3" t="s">
        <v>120</v>
      </c>
      <c r="J402" s="3" t="s">
        <v>121</v>
      </c>
      <c r="K402" s="3" t="s">
        <v>122</v>
      </c>
      <c r="L402" s="3" t="s">
        <v>101</v>
      </c>
      <c r="M402" s="3" t="s">
        <v>104</v>
      </c>
      <c r="N402" s="3" t="s">
        <v>791</v>
      </c>
      <c r="O402" s="3" t="s">
        <v>106</v>
      </c>
      <c r="P402" s="3">
        <v>0</v>
      </c>
      <c r="Q402" s="6">
        <v>181</v>
      </c>
      <c r="R402" s="10" t="s">
        <v>124</v>
      </c>
      <c r="S402" s="3" t="s">
        <v>125</v>
      </c>
      <c r="T402" s="3" t="s">
        <v>125</v>
      </c>
      <c r="U402" s="3" t="s">
        <v>124</v>
      </c>
      <c r="V402" s="3" t="s">
        <v>125</v>
      </c>
      <c r="W402" s="3" t="s">
        <v>406</v>
      </c>
      <c r="X402" s="3" t="s">
        <v>791</v>
      </c>
      <c r="Y402" s="11">
        <v>46191</v>
      </c>
      <c r="Z402" s="11">
        <v>46191</v>
      </c>
      <c r="AA402" s="3">
        <v>395</v>
      </c>
      <c r="AB402" s="10">
        <v>181</v>
      </c>
      <c r="AC402" s="3">
        <v>0</v>
      </c>
      <c r="AD402" s="11">
        <v>46192</v>
      </c>
      <c r="AE402" s="17" t="str">
        <f>HYPERLINK("https://ieeg-my.sharepoint.com/:b:/g/personal/transparencia_ieeg_org_mx/IQCeruiO3SQ1SaaZVs4WSYN2Af3lNGAR2xmewPFnSgywo20?e=n1sf8F")</f>
        <v>https://ieeg-my.sharepoint.com/:b:/g/personal/transparencia_ieeg_org_mx/IQCeruiO3SQ1SaaZVs4WSYN2Af3lNGAR2xmewPFnSgywo20?e=n1sf8F</v>
      </c>
      <c r="AF402" s="3">
        <v>395</v>
      </c>
      <c r="AG402" s="7" t="s">
        <v>127</v>
      </c>
      <c r="AH402" s="3" t="s">
        <v>119</v>
      </c>
      <c r="AI402" s="4">
        <v>46204</v>
      </c>
      <c r="AJ402" s="8" t="s">
        <v>806</v>
      </c>
    </row>
    <row r="403" spans="1:36" x14ac:dyDescent="0.25">
      <c r="A403" s="3">
        <v>2026</v>
      </c>
      <c r="B403" s="4">
        <v>46113</v>
      </c>
      <c r="C403" s="4">
        <v>46203</v>
      </c>
      <c r="D403" s="3" t="s">
        <v>91</v>
      </c>
      <c r="E403" s="3" t="s">
        <v>117</v>
      </c>
      <c r="F403" s="3" t="s">
        <v>118</v>
      </c>
      <c r="G403" s="3" t="s">
        <v>118</v>
      </c>
      <c r="H403" s="3" t="s">
        <v>119</v>
      </c>
      <c r="I403" s="3" t="s">
        <v>148</v>
      </c>
      <c r="J403" s="3" t="s">
        <v>149</v>
      </c>
      <c r="K403" s="3" t="s">
        <v>139</v>
      </c>
      <c r="L403" s="3" t="s">
        <v>101</v>
      </c>
      <c r="M403" s="3" t="s">
        <v>104</v>
      </c>
      <c r="N403" s="3" t="s">
        <v>792</v>
      </c>
      <c r="O403" s="3" t="s">
        <v>106</v>
      </c>
      <c r="P403" s="3">
        <v>0</v>
      </c>
      <c r="Q403" s="6">
        <v>181</v>
      </c>
      <c r="R403" s="10" t="s">
        <v>124</v>
      </c>
      <c r="S403" s="3" t="s">
        <v>125</v>
      </c>
      <c r="T403" s="3" t="s">
        <v>125</v>
      </c>
      <c r="U403" s="3" t="s">
        <v>124</v>
      </c>
      <c r="V403" s="3" t="s">
        <v>125</v>
      </c>
      <c r="W403" s="3" t="s">
        <v>133</v>
      </c>
      <c r="X403" s="3" t="s">
        <v>792</v>
      </c>
      <c r="Y403" s="11">
        <v>46191</v>
      </c>
      <c r="Z403" s="11">
        <v>46191</v>
      </c>
      <c r="AA403" s="3">
        <v>396</v>
      </c>
      <c r="AB403" s="10">
        <v>181</v>
      </c>
      <c r="AC403" s="3">
        <v>0</v>
      </c>
      <c r="AD403" s="11">
        <v>46192</v>
      </c>
      <c r="AE403" s="17" t="str">
        <f>HYPERLINK("https://ieeg-my.sharepoint.com/:b:/g/personal/transparencia_ieeg_org_mx/IQBGalln3qnJTYwPiYNf_BkHARKyrRverig7_S2vyqNA9F4?e=6KqvVq")</f>
        <v>https://ieeg-my.sharepoint.com/:b:/g/personal/transparencia_ieeg_org_mx/IQBGalln3qnJTYwPiYNf_BkHARKyrRverig7_S2vyqNA9F4?e=6KqvVq</v>
      </c>
      <c r="AF403" s="3">
        <v>396</v>
      </c>
      <c r="AG403" s="7" t="s">
        <v>127</v>
      </c>
      <c r="AH403" s="3" t="s">
        <v>119</v>
      </c>
      <c r="AI403" s="4">
        <v>46204</v>
      </c>
      <c r="AJ403" s="8" t="s">
        <v>806</v>
      </c>
    </row>
    <row r="404" spans="1:36" x14ac:dyDescent="0.25">
      <c r="A404" s="3">
        <v>2026</v>
      </c>
      <c r="B404" s="4">
        <v>46113</v>
      </c>
      <c r="C404" s="4">
        <v>46203</v>
      </c>
      <c r="D404" s="3" t="s">
        <v>91</v>
      </c>
      <c r="E404" s="3" t="s">
        <v>117</v>
      </c>
      <c r="F404" s="3" t="s">
        <v>118</v>
      </c>
      <c r="G404" s="3" t="s">
        <v>118</v>
      </c>
      <c r="H404" s="3" t="s">
        <v>119</v>
      </c>
      <c r="I404" s="3" t="s">
        <v>162</v>
      </c>
      <c r="J404" s="3" t="s">
        <v>163</v>
      </c>
      <c r="K404" s="3" t="s">
        <v>164</v>
      </c>
      <c r="L404" s="3" t="s">
        <v>101</v>
      </c>
      <c r="M404" s="3" t="s">
        <v>104</v>
      </c>
      <c r="N404" s="3" t="s">
        <v>793</v>
      </c>
      <c r="O404" s="3" t="s">
        <v>106</v>
      </c>
      <c r="P404" s="3">
        <v>0</v>
      </c>
      <c r="Q404" s="6">
        <v>362</v>
      </c>
      <c r="R404" s="10" t="s">
        <v>124</v>
      </c>
      <c r="S404" s="3" t="s">
        <v>125</v>
      </c>
      <c r="T404" s="3" t="s">
        <v>125</v>
      </c>
      <c r="U404" s="3" t="s">
        <v>124</v>
      </c>
      <c r="V404" s="3" t="s">
        <v>125</v>
      </c>
      <c r="W404" s="3" t="s">
        <v>133</v>
      </c>
      <c r="X404" s="3" t="s">
        <v>793</v>
      </c>
      <c r="Y404" s="11">
        <v>46192</v>
      </c>
      <c r="Z404" s="11">
        <v>46195</v>
      </c>
      <c r="AA404" s="3">
        <v>397</v>
      </c>
      <c r="AB404" s="10">
        <v>362</v>
      </c>
      <c r="AC404" s="3">
        <v>0</v>
      </c>
      <c r="AD404" s="11">
        <v>46196</v>
      </c>
      <c r="AE404" s="17" t="str">
        <f>HYPERLINK("https://ieeg-my.sharepoint.com/:b:/g/personal/transparencia_ieeg_org_mx/IQAgdlVx5Y61RICNTkvyEJJYAewMi_6nIzpD8DDqvgszwHA?e=CLQoej")</f>
        <v>https://ieeg-my.sharepoint.com/:b:/g/personal/transparencia_ieeg_org_mx/IQAgdlVx5Y61RICNTkvyEJJYAewMi_6nIzpD8DDqvgszwHA?e=CLQoej</v>
      </c>
      <c r="AF404" s="3">
        <v>397</v>
      </c>
      <c r="AG404" s="7" t="s">
        <v>127</v>
      </c>
      <c r="AH404" s="3" t="s">
        <v>119</v>
      </c>
      <c r="AI404" s="4">
        <v>46204</v>
      </c>
      <c r="AJ404" s="8" t="s">
        <v>806</v>
      </c>
    </row>
    <row r="405" spans="1:36" x14ac:dyDescent="0.25">
      <c r="A405" s="3">
        <v>2026</v>
      </c>
      <c r="B405" s="4">
        <v>46113</v>
      </c>
      <c r="C405" s="4">
        <v>46203</v>
      </c>
      <c r="D405" s="3" t="s">
        <v>91</v>
      </c>
      <c r="E405" s="3" t="s">
        <v>117</v>
      </c>
      <c r="F405" s="3" t="s">
        <v>118</v>
      </c>
      <c r="G405" s="3" t="s">
        <v>118</v>
      </c>
      <c r="H405" s="3" t="s">
        <v>119</v>
      </c>
      <c r="I405" s="3" t="s">
        <v>158</v>
      </c>
      <c r="J405" s="3" t="s">
        <v>159</v>
      </c>
      <c r="K405" s="3" t="s">
        <v>139</v>
      </c>
      <c r="L405" s="3" t="s">
        <v>101</v>
      </c>
      <c r="M405" s="3" t="s">
        <v>104</v>
      </c>
      <c r="N405" s="3" t="s">
        <v>794</v>
      </c>
      <c r="O405" s="3" t="s">
        <v>106</v>
      </c>
      <c r="P405" s="3">
        <v>0</v>
      </c>
      <c r="Q405" s="6">
        <v>362</v>
      </c>
      <c r="R405" s="10" t="s">
        <v>124</v>
      </c>
      <c r="S405" s="3" t="s">
        <v>125</v>
      </c>
      <c r="T405" s="3" t="s">
        <v>125</v>
      </c>
      <c r="U405" s="3" t="s">
        <v>124</v>
      </c>
      <c r="V405" s="3" t="s">
        <v>125</v>
      </c>
      <c r="W405" s="3" t="s">
        <v>795</v>
      </c>
      <c r="X405" s="3" t="s">
        <v>794</v>
      </c>
      <c r="Y405" s="11">
        <v>46192</v>
      </c>
      <c r="Z405" s="11">
        <v>46195</v>
      </c>
      <c r="AA405" s="3">
        <v>398</v>
      </c>
      <c r="AB405" s="10">
        <v>362</v>
      </c>
      <c r="AC405" s="3">
        <v>0</v>
      </c>
      <c r="AD405" s="11">
        <v>46196</v>
      </c>
      <c r="AE405" s="17" t="str">
        <f>HYPERLINK("https://ieeg-my.sharepoint.com/:b:/g/personal/transparencia_ieeg_org_mx/IQBpAFF6oDsdRa56Ege1iQ70ATSRzMIfIeXY2ZzadhMmj_k?e=Y6pFba")</f>
        <v>https://ieeg-my.sharepoint.com/:b:/g/personal/transparencia_ieeg_org_mx/IQBpAFF6oDsdRa56Ege1iQ70ATSRzMIfIeXY2ZzadhMmj_k?e=Y6pFba</v>
      </c>
      <c r="AF405" s="3">
        <v>398</v>
      </c>
      <c r="AG405" s="7" t="s">
        <v>127</v>
      </c>
      <c r="AH405" s="3" t="s">
        <v>119</v>
      </c>
      <c r="AI405" s="4">
        <v>46204</v>
      </c>
      <c r="AJ405" s="8" t="s">
        <v>806</v>
      </c>
    </row>
    <row r="406" spans="1:36" x14ac:dyDescent="0.25">
      <c r="A406" s="3">
        <v>2026</v>
      </c>
      <c r="B406" s="4">
        <v>46113</v>
      </c>
      <c r="C406" s="4">
        <v>46203</v>
      </c>
      <c r="D406" s="3" t="s">
        <v>91</v>
      </c>
      <c r="E406" s="3" t="s">
        <v>117</v>
      </c>
      <c r="F406" s="3" t="s">
        <v>118</v>
      </c>
      <c r="G406" s="3" t="s">
        <v>118</v>
      </c>
      <c r="H406" s="3" t="s">
        <v>119</v>
      </c>
      <c r="I406" s="3" t="s">
        <v>148</v>
      </c>
      <c r="J406" s="3" t="s">
        <v>149</v>
      </c>
      <c r="K406" s="3" t="s">
        <v>139</v>
      </c>
      <c r="L406" s="3" t="s">
        <v>101</v>
      </c>
      <c r="M406" s="3" t="s">
        <v>104</v>
      </c>
      <c r="N406" s="3" t="s">
        <v>796</v>
      </c>
      <c r="O406" s="3" t="s">
        <v>106</v>
      </c>
      <c r="P406" s="3">
        <v>0</v>
      </c>
      <c r="Q406" s="6">
        <v>181</v>
      </c>
      <c r="R406" s="10" t="s">
        <v>124</v>
      </c>
      <c r="S406" s="3" t="s">
        <v>125</v>
      </c>
      <c r="T406" s="3" t="s">
        <v>125</v>
      </c>
      <c r="U406" s="3" t="s">
        <v>124</v>
      </c>
      <c r="V406" s="3" t="s">
        <v>125</v>
      </c>
      <c r="W406" s="3" t="s">
        <v>133</v>
      </c>
      <c r="X406" s="3" t="s">
        <v>796</v>
      </c>
      <c r="Y406" s="11">
        <v>46176</v>
      </c>
      <c r="Z406" s="11">
        <v>46176</v>
      </c>
      <c r="AA406" s="3">
        <v>399</v>
      </c>
      <c r="AB406" s="10">
        <v>181</v>
      </c>
      <c r="AC406" s="3">
        <v>0</v>
      </c>
      <c r="AD406" s="11">
        <v>46178</v>
      </c>
      <c r="AE406" s="17" t="str">
        <f>HYPERLINK("https://ieeg-my.sharepoint.com/:b:/g/personal/transparencia_ieeg_org_mx/IQBqhnl9bE47TLB5cDVwV_jnAVTVIjmsoS3-8PbWQsT6dzc?e=aQljf3")</f>
        <v>https://ieeg-my.sharepoint.com/:b:/g/personal/transparencia_ieeg_org_mx/IQBqhnl9bE47TLB5cDVwV_jnAVTVIjmsoS3-8PbWQsT6dzc?e=aQljf3</v>
      </c>
      <c r="AF406" s="3">
        <v>399</v>
      </c>
      <c r="AG406" s="7" t="s">
        <v>127</v>
      </c>
      <c r="AH406" s="3" t="s">
        <v>119</v>
      </c>
      <c r="AI406" s="4">
        <v>46204</v>
      </c>
      <c r="AJ406" s="8" t="s">
        <v>806</v>
      </c>
    </row>
    <row r="407" spans="1:36" x14ac:dyDescent="0.25">
      <c r="A407" s="3">
        <v>2026</v>
      </c>
      <c r="B407" s="4">
        <v>46113</v>
      </c>
      <c r="C407" s="4">
        <v>46203</v>
      </c>
      <c r="D407" s="3" t="s">
        <v>91</v>
      </c>
      <c r="E407" s="3" t="s">
        <v>117</v>
      </c>
      <c r="F407" s="3" t="s">
        <v>118</v>
      </c>
      <c r="G407" s="3" t="s">
        <v>118</v>
      </c>
      <c r="H407" s="3" t="s">
        <v>119</v>
      </c>
      <c r="I407" s="3" t="s">
        <v>148</v>
      </c>
      <c r="J407" s="3" t="s">
        <v>149</v>
      </c>
      <c r="K407" s="3" t="s">
        <v>139</v>
      </c>
      <c r="L407" s="3" t="s">
        <v>101</v>
      </c>
      <c r="M407" s="3" t="s">
        <v>104</v>
      </c>
      <c r="N407" s="3" t="s">
        <v>797</v>
      </c>
      <c r="O407" s="3" t="s">
        <v>106</v>
      </c>
      <c r="P407" s="3">
        <v>0</v>
      </c>
      <c r="Q407" s="6">
        <v>181</v>
      </c>
      <c r="R407" s="10" t="s">
        <v>124</v>
      </c>
      <c r="S407" s="3" t="s">
        <v>125</v>
      </c>
      <c r="T407" s="3" t="s">
        <v>125</v>
      </c>
      <c r="U407" s="3" t="s">
        <v>124</v>
      </c>
      <c r="V407" s="3" t="s">
        <v>125</v>
      </c>
      <c r="W407" s="3" t="s">
        <v>171</v>
      </c>
      <c r="X407" s="3" t="s">
        <v>797</v>
      </c>
      <c r="Y407" s="11">
        <v>46182</v>
      </c>
      <c r="Z407" s="11">
        <v>46182</v>
      </c>
      <c r="AA407" s="3">
        <v>400</v>
      </c>
      <c r="AB407" s="10">
        <v>181</v>
      </c>
      <c r="AC407" s="3">
        <v>0</v>
      </c>
      <c r="AD407" s="11">
        <v>46184</v>
      </c>
      <c r="AE407" s="17" t="str">
        <f>HYPERLINK("https://ieeg-my.sharepoint.com/:b:/g/personal/transparencia_ieeg_org_mx/IQBZ_0UAQuZOQbqE3FtKAccNAYDAeff7Y_oSva4PpKA4grA?e=yU1PUR")</f>
        <v>https://ieeg-my.sharepoint.com/:b:/g/personal/transparencia_ieeg_org_mx/IQBZ_0UAQuZOQbqE3FtKAccNAYDAeff7Y_oSva4PpKA4grA?e=yU1PUR</v>
      </c>
      <c r="AF407" s="3">
        <v>400</v>
      </c>
      <c r="AG407" s="7" t="s">
        <v>127</v>
      </c>
      <c r="AH407" s="3" t="s">
        <v>119</v>
      </c>
      <c r="AI407" s="4">
        <v>46204</v>
      </c>
      <c r="AJ407" s="8" t="s">
        <v>806</v>
      </c>
    </row>
    <row r="408" spans="1:36" x14ac:dyDescent="0.25">
      <c r="A408" s="3">
        <v>2026</v>
      </c>
      <c r="B408" s="4">
        <v>46113</v>
      </c>
      <c r="C408" s="4">
        <v>46203</v>
      </c>
      <c r="D408" s="3" t="s">
        <v>91</v>
      </c>
      <c r="E408" s="3" t="s">
        <v>117</v>
      </c>
      <c r="F408" s="3" t="s">
        <v>118</v>
      </c>
      <c r="G408" s="3" t="s">
        <v>118</v>
      </c>
      <c r="H408" s="3" t="s">
        <v>119</v>
      </c>
      <c r="I408" s="3" t="s">
        <v>148</v>
      </c>
      <c r="J408" s="3" t="s">
        <v>149</v>
      </c>
      <c r="K408" s="3" t="s">
        <v>139</v>
      </c>
      <c r="L408" s="3" t="s">
        <v>101</v>
      </c>
      <c r="M408" s="3" t="s">
        <v>104</v>
      </c>
      <c r="N408" s="3" t="s">
        <v>798</v>
      </c>
      <c r="O408" s="3" t="s">
        <v>106</v>
      </c>
      <c r="P408" s="3">
        <v>0</v>
      </c>
      <c r="Q408" s="6">
        <v>181</v>
      </c>
      <c r="R408" s="10" t="s">
        <v>124</v>
      </c>
      <c r="S408" s="3" t="s">
        <v>125</v>
      </c>
      <c r="T408" s="3" t="s">
        <v>125</v>
      </c>
      <c r="U408" s="3" t="s">
        <v>124</v>
      </c>
      <c r="V408" s="3" t="s">
        <v>125</v>
      </c>
      <c r="W408" s="3" t="s">
        <v>126</v>
      </c>
      <c r="X408" s="3" t="s">
        <v>798</v>
      </c>
      <c r="Y408" s="11">
        <v>46188</v>
      </c>
      <c r="Z408" s="11">
        <v>46188</v>
      </c>
      <c r="AA408" s="3">
        <v>401</v>
      </c>
      <c r="AB408" s="10">
        <v>181</v>
      </c>
      <c r="AC408" s="3">
        <v>0</v>
      </c>
      <c r="AD408" s="11">
        <v>46189</v>
      </c>
      <c r="AE408" s="17" t="str">
        <f>HYPERLINK("https://ieeg-my.sharepoint.com/:b:/g/personal/transparencia_ieeg_org_mx/IQDTFbjsormLQb09GZpTYA4TAWCFTtmjaxIm-OW3BTQJiXw?e=N2csqA")</f>
        <v>https://ieeg-my.sharepoint.com/:b:/g/personal/transparencia_ieeg_org_mx/IQDTFbjsormLQb09GZpTYA4TAWCFTtmjaxIm-OW3BTQJiXw?e=N2csqA</v>
      </c>
      <c r="AF408" s="3">
        <v>401</v>
      </c>
      <c r="AG408" s="7" t="s">
        <v>127</v>
      </c>
      <c r="AH408" s="3" t="s">
        <v>119</v>
      </c>
      <c r="AI408" s="4">
        <v>46204</v>
      </c>
      <c r="AJ408" s="8" t="s">
        <v>806</v>
      </c>
    </row>
    <row r="409" spans="1:36" x14ac:dyDescent="0.25">
      <c r="A409" s="3">
        <v>2026</v>
      </c>
      <c r="B409" s="4">
        <v>46113</v>
      </c>
      <c r="C409" s="4">
        <v>46203</v>
      </c>
      <c r="D409" s="3" t="s">
        <v>91</v>
      </c>
      <c r="E409" s="3" t="s">
        <v>117</v>
      </c>
      <c r="F409" s="3" t="s">
        <v>141</v>
      </c>
      <c r="G409" s="3" t="s">
        <v>141</v>
      </c>
      <c r="H409" s="3" t="s">
        <v>142</v>
      </c>
      <c r="I409" s="3" t="s">
        <v>143</v>
      </c>
      <c r="J409" s="3" t="s">
        <v>144</v>
      </c>
      <c r="K409" s="3" t="s">
        <v>145</v>
      </c>
      <c r="L409" s="3" t="s">
        <v>101</v>
      </c>
      <c r="M409" s="3" t="s">
        <v>104</v>
      </c>
      <c r="N409" s="3" t="s">
        <v>146</v>
      </c>
      <c r="O409" s="3" t="s">
        <v>106</v>
      </c>
      <c r="P409" s="3">
        <v>0</v>
      </c>
      <c r="Q409" s="6">
        <v>724</v>
      </c>
      <c r="R409" s="10" t="s">
        <v>124</v>
      </c>
      <c r="S409" s="3" t="s">
        <v>125</v>
      </c>
      <c r="T409" s="3" t="s">
        <v>125</v>
      </c>
      <c r="U409" s="3" t="s">
        <v>124</v>
      </c>
      <c r="V409" s="3" t="s">
        <v>125</v>
      </c>
      <c r="W409" s="3" t="s">
        <v>799</v>
      </c>
      <c r="X409" s="3" t="s">
        <v>146</v>
      </c>
      <c r="Y409" s="11">
        <v>46188</v>
      </c>
      <c r="Z409" s="11">
        <v>46191</v>
      </c>
      <c r="AA409" s="3">
        <v>402</v>
      </c>
      <c r="AB409" s="10">
        <v>724</v>
      </c>
      <c r="AC409" s="3">
        <v>0</v>
      </c>
      <c r="AD409" s="11">
        <v>46195</v>
      </c>
      <c r="AE409" s="17" t="str">
        <f>HYPERLINK("https://ieeg-my.sharepoint.com/:b:/g/personal/transparencia_ieeg_org_mx/IQDx6NTC-SsgSYXop7mHs3ZwATcxHbdq1LLh7Vfz4ka3TZ4?e=wxcUrj")</f>
        <v>https://ieeg-my.sharepoint.com/:b:/g/personal/transparencia_ieeg_org_mx/IQDx6NTC-SsgSYXop7mHs3ZwATcxHbdq1LLh7Vfz4ka3TZ4?e=wxcUrj</v>
      </c>
      <c r="AF409" s="3">
        <v>402</v>
      </c>
      <c r="AG409" s="7" t="s">
        <v>127</v>
      </c>
      <c r="AH409" s="3" t="s">
        <v>119</v>
      </c>
      <c r="AI409" s="4">
        <v>46204</v>
      </c>
      <c r="AJ409" s="8" t="s">
        <v>806</v>
      </c>
    </row>
    <row r="410" spans="1:36" x14ac:dyDescent="0.25">
      <c r="A410" s="3">
        <v>2026</v>
      </c>
      <c r="B410" s="4">
        <v>46113</v>
      </c>
      <c r="C410" s="4">
        <v>46203</v>
      </c>
      <c r="D410" s="3" t="s">
        <v>91</v>
      </c>
      <c r="E410" s="3" t="s">
        <v>117</v>
      </c>
      <c r="F410" s="3" t="s">
        <v>141</v>
      </c>
      <c r="G410" s="3" t="s">
        <v>141</v>
      </c>
      <c r="H410" s="3" t="s">
        <v>142</v>
      </c>
      <c r="I410" s="3" t="s">
        <v>176</v>
      </c>
      <c r="J410" s="3" t="s">
        <v>177</v>
      </c>
      <c r="K410" s="3" t="s">
        <v>178</v>
      </c>
      <c r="L410" s="3" t="s">
        <v>101</v>
      </c>
      <c r="M410" s="3" t="s">
        <v>104</v>
      </c>
      <c r="N410" s="3" t="s">
        <v>146</v>
      </c>
      <c r="O410" s="3" t="s">
        <v>106</v>
      </c>
      <c r="P410" s="3">
        <v>0</v>
      </c>
      <c r="Q410" s="6">
        <v>905</v>
      </c>
      <c r="R410" s="10" t="s">
        <v>124</v>
      </c>
      <c r="S410" s="3" t="s">
        <v>125</v>
      </c>
      <c r="T410" s="3" t="s">
        <v>125</v>
      </c>
      <c r="U410" s="3" t="s">
        <v>124</v>
      </c>
      <c r="V410" s="3" t="s">
        <v>125</v>
      </c>
      <c r="W410" s="3" t="s">
        <v>799</v>
      </c>
      <c r="X410" s="3" t="s">
        <v>146</v>
      </c>
      <c r="Y410" s="11">
        <v>46181</v>
      </c>
      <c r="Z410" s="11">
        <v>46185</v>
      </c>
      <c r="AA410" s="3">
        <v>403</v>
      </c>
      <c r="AB410" s="10">
        <v>905</v>
      </c>
      <c r="AC410" s="3">
        <v>0</v>
      </c>
      <c r="AD410" s="11">
        <v>46190</v>
      </c>
      <c r="AE410" s="17" t="str">
        <f>HYPERLINK("https://ieeg-my.sharepoint.com/:b:/g/personal/transparencia_ieeg_org_mx/IQCAfG5ihGDGT7SLKbzKDVZfARc6KDW3VLwP0RNFL47nh3A?e=ccjEd6")</f>
        <v>https://ieeg-my.sharepoint.com/:b:/g/personal/transparencia_ieeg_org_mx/IQCAfG5ihGDGT7SLKbzKDVZfARc6KDW3VLwP0RNFL47nh3A?e=ccjEd6</v>
      </c>
      <c r="AF410" s="3">
        <v>403</v>
      </c>
      <c r="AG410" s="7" t="s">
        <v>127</v>
      </c>
      <c r="AH410" s="3" t="s">
        <v>119</v>
      </c>
      <c r="AI410" s="4">
        <v>46204</v>
      </c>
      <c r="AJ410" s="8" t="s">
        <v>806</v>
      </c>
    </row>
    <row r="411" spans="1:36" x14ac:dyDescent="0.25">
      <c r="A411" s="3">
        <v>2026</v>
      </c>
      <c r="B411" s="4">
        <v>46113</v>
      </c>
      <c r="C411" s="4">
        <v>46203</v>
      </c>
      <c r="D411" s="3" t="s">
        <v>91</v>
      </c>
      <c r="E411" s="3" t="s">
        <v>117</v>
      </c>
      <c r="F411" s="3" t="s">
        <v>141</v>
      </c>
      <c r="G411" s="3" t="s">
        <v>141</v>
      </c>
      <c r="H411" s="3" t="s">
        <v>142</v>
      </c>
      <c r="I411" s="3" t="s">
        <v>311</v>
      </c>
      <c r="J411" s="3" t="s">
        <v>302</v>
      </c>
      <c r="K411" s="3" t="s">
        <v>312</v>
      </c>
      <c r="L411" s="3" t="s">
        <v>101</v>
      </c>
      <c r="M411" s="3" t="s">
        <v>104</v>
      </c>
      <c r="N411" s="3" t="s">
        <v>146</v>
      </c>
      <c r="O411" s="3" t="s">
        <v>106</v>
      </c>
      <c r="P411" s="3">
        <v>0</v>
      </c>
      <c r="Q411" s="6">
        <v>181</v>
      </c>
      <c r="R411" s="10" t="s">
        <v>124</v>
      </c>
      <c r="S411" s="3" t="s">
        <v>125</v>
      </c>
      <c r="T411" s="3" t="s">
        <v>125</v>
      </c>
      <c r="U411" s="3" t="s">
        <v>124</v>
      </c>
      <c r="V411" s="3" t="s">
        <v>125</v>
      </c>
      <c r="W411" s="3" t="s">
        <v>283</v>
      </c>
      <c r="X411" s="3" t="s">
        <v>146</v>
      </c>
      <c r="Y411" s="11">
        <v>46198</v>
      </c>
      <c r="Z411" s="11">
        <v>46198</v>
      </c>
      <c r="AA411" s="3">
        <v>404</v>
      </c>
      <c r="AB411" s="10">
        <v>181</v>
      </c>
      <c r="AC411" s="3">
        <v>0</v>
      </c>
      <c r="AD411" s="11">
        <v>46202</v>
      </c>
      <c r="AE411" s="17" t="str">
        <f>HYPERLINK("https://ieeg-my.sharepoint.com/:b:/g/personal/transparencia_ieeg_org_mx/IQCIw0iOOjOWRKkKjnbW1BjNAUxMKNFzr50NMHN0aR5ha8k?e=KWhIZq")</f>
        <v>https://ieeg-my.sharepoint.com/:b:/g/personal/transparencia_ieeg_org_mx/IQCIw0iOOjOWRKkKjnbW1BjNAUxMKNFzr50NMHN0aR5ha8k?e=KWhIZq</v>
      </c>
      <c r="AF411" s="3">
        <v>404</v>
      </c>
      <c r="AG411" s="7" t="s">
        <v>127</v>
      </c>
      <c r="AH411" s="3" t="s">
        <v>119</v>
      </c>
      <c r="AI411" s="4">
        <v>46204</v>
      </c>
      <c r="AJ411" s="8" t="s">
        <v>806</v>
      </c>
    </row>
    <row r="412" spans="1:36" x14ac:dyDescent="0.25">
      <c r="A412" s="3">
        <v>2026</v>
      </c>
      <c r="B412" s="4">
        <v>46113</v>
      </c>
      <c r="C412" s="4">
        <v>46203</v>
      </c>
      <c r="D412" s="3" t="s">
        <v>91</v>
      </c>
      <c r="E412" s="3" t="s">
        <v>117</v>
      </c>
      <c r="F412" s="3" t="s">
        <v>199</v>
      </c>
      <c r="G412" s="3" t="s">
        <v>199</v>
      </c>
      <c r="H412" s="3" t="s">
        <v>142</v>
      </c>
      <c r="I412" s="3" t="s">
        <v>311</v>
      </c>
      <c r="J412" s="3" t="s">
        <v>302</v>
      </c>
      <c r="K412" s="3" t="s">
        <v>312</v>
      </c>
      <c r="L412" t="s">
        <v>102</v>
      </c>
      <c r="M412" s="3" t="s">
        <v>104</v>
      </c>
      <c r="N412" s="3" t="s">
        <v>146</v>
      </c>
      <c r="O412" s="3" t="s">
        <v>106</v>
      </c>
      <c r="P412" s="3">
        <v>0</v>
      </c>
      <c r="Q412" s="6">
        <v>181</v>
      </c>
      <c r="R412" s="10" t="s">
        <v>124</v>
      </c>
      <c r="S412" s="3" t="s">
        <v>125</v>
      </c>
      <c r="T412" s="3" t="s">
        <v>125</v>
      </c>
      <c r="U412" s="3" t="s">
        <v>124</v>
      </c>
      <c r="V412" s="3" t="s">
        <v>125</v>
      </c>
      <c r="W412" s="3" t="s">
        <v>171</v>
      </c>
      <c r="X412" s="3" t="s">
        <v>146</v>
      </c>
      <c r="Y412" s="11">
        <v>46184</v>
      </c>
      <c r="Z412" s="11">
        <v>46184</v>
      </c>
      <c r="AA412" s="3">
        <v>405</v>
      </c>
      <c r="AB412" s="10">
        <v>181</v>
      </c>
      <c r="AC412" s="3">
        <v>0</v>
      </c>
      <c r="AD412" s="11">
        <v>46195</v>
      </c>
      <c r="AE412" s="17" t="str">
        <f>HYPERLINK("https://ieeg-my.sharepoint.com/:b:/g/personal/transparencia_ieeg_org_mx/IQCTm9W-P3MXQp63yqJyyzk0Ad_oW9knvgQG79DZ2coXDzM?e=xNzLhE")</f>
        <v>https://ieeg-my.sharepoint.com/:b:/g/personal/transparencia_ieeg_org_mx/IQCTm9W-P3MXQp63yqJyyzk0Ad_oW9knvgQG79DZ2coXDzM?e=xNzLhE</v>
      </c>
      <c r="AF412" s="3">
        <v>405</v>
      </c>
      <c r="AG412" s="7" t="s">
        <v>127</v>
      </c>
      <c r="AH412" s="3" t="s">
        <v>119</v>
      </c>
      <c r="AI412" s="4">
        <v>46204</v>
      </c>
      <c r="AJ412" s="8" t="s">
        <v>806</v>
      </c>
    </row>
    <row r="413" spans="1:36" x14ac:dyDescent="0.25">
      <c r="A413" s="3">
        <v>2026</v>
      </c>
      <c r="B413" s="4">
        <v>46113</v>
      </c>
      <c r="C413" s="4">
        <v>46203</v>
      </c>
      <c r="D413" s="3" t="s">
        <v>91</v>
      </c>
      <c r="E413" s="3" t="s">
        <v>117</v>
      </c>
      <c r="F413" s="3" t="s">
        <v>141</v>
      </c>
      <c r="G413" s="3" t="s">
        <v>141</v>
      </c>
      <c r="H413" s="3" t="s">
        <v>142</v>
      </c>
      <c r="I413" s="3" t="s">
        <v>176</v>
      </c>
      <c r="J413" s="3" t="s">
        <v>177</v>
      </c>
      <c r="K413" s="3" t="s">
        <v>178</v>
      </c>
      <c r="L413" s="3" t="s">
        <v>101</v>
      </c>
      <c r="M413" s="3" t="s">
        <v>104</v>
      </c>
      <c r="N413" s="3" t="s">
        <v>146</v>
      </c>
      <c r="O413" s="3" t="s">
        <v>106</v>
      </c>
      <c r="P413" s="3">
        <v>0</v>
      </c>
      <c r="Q413" s="6">
        <v>362</v>
      </c>
      <c r="R413" s="10" t="s">
        <v>124</v>
      </c>
      <c r="S413" s="3" t="s">
        <v>125</v>
      </c>
      <c r="T413" s="3" t="s">
        <v>125</v>
      </c>
      <c r="U413" s="3" t="s">
        <v>124</v>
      </c>
      <c r="V413" s="3" t="s">
        <v>125</v>
      </c>
      <c r="W413" s="3" t="s">
        <v>153</v>
      </c>
      <c r="X413" s="3" t="s">
        <v>146</v>
      </c>
      <c r="Y413" s="11">
        <v>46190</v>
      </c>
      <c r="Z413" s="11">
        <v>46191</v>
      </c>
      <c r="AA413" s="3">
        <v>406</v>
      </c>
      <c r="AB413" s="10">
        <v>362</v>
      </c>
      <c r="AC413" s="3">
        <v>0</v>
      </c>
      <c r="AD413" s="11">
        <v>46192</v>
      </c>
      <c r="AE413" s="17" t="str">
        <f>HYPERLINK("https://ieeg-my.sharepoint.com/:b:/g/personal/transparencia_ieeg_org_mx/IQBYoJc0KCy3S4qZuZPpFKmZAY3ZlmoowNTqQa24a1hVZcA?e=SbYmlw")</f>
        <v>https://ieeg-my.sharepoint.com/:b:/g/personal/transparencia_ieeg_org_mx/IQBYoJc0KCy3S4qZuZPpFKmZAY3ZlmoowNTqQa24a1hVZcA?e=SbYmlw</v>
      </c>
      <c r="AF413" s="3">
        <v>406</v>
      </c>
      <c r="AG413" s="7" t="s">
        <v>127</v>
      </c>
      <c r="AH413" s="3" t="s">
        <v>119</v>
      </c>
      <c r="AI413" s="4">
        <v>46204</v>
      </c>
      <c r="AJ413" s="8" t="s">
        <v>806</v>
      </c>
    </row>
    <row r="414" spans="1:36" x14ac:dyDescent="0.25">
      <c r="A414" s="3">
        <v>2026</v>
      </c>
      <c r="B414" s="4">
        <v>46113</v>
      </c>
      <c r="C414" s="4">
        <v>46203</v>
      </c>
      <c r="D414" s="3" t="s">
        <v>91</v>
      </c>
      <c r="E414" s="3" t="s">
        <v>117</v>
      </c>
      <c r="F414" s="3" t="s">
        <v>310</v>
      </c>
      <c r="G414" s="3" t="s">
        <v>310</v>
      </c>
      <c r="H414" s="3" t="s">
        <v>142</v>
      </c>
      <c r="I414" s="3" t="s">
        <v>400</v>
      </c>
      <c r="J414" s="3" t="s">
        <v>401</v>
      </c>
      <c r="K414" s="3" t="s">
        <v>138</v>
      </c>
      <c r="L414" t="s">
        <v>102</v>
      </c>
      <c r="M414" s="3" t="s">
        <v>104</v>
      </c>
      <c r="N414" s="3" t="s">
        <v>146</v>
      </c>
      <c r="O414" s="3" t="s">
        <v>106</v>
      </c>
      <c r="P414" s="3">
        <v>0</v>
      </c>
      <c r="Q414" s="6">
        <v>181</v>
      </c>
      <c r="R414" s="10" t="s">
        <v>124</v>
      </c>
      <c r="S414" s="3" t="s">
        <v>125</v>
      </c>
      <c r="T414" s="3" t="s">
        <v>125</v>
      </c>
      <c r="U414" s="3" t="s">
        <v>124</v>
      </c>
      <c r="V414" s="3" t="s">
        <v>125</v>
      </c>
      <c r="W414" s="3" t="s">
        <v>313</v>
      </c>
      <c r="X414" s="3" t="s">
        <v>146</v>
      </c>
      <c r="Y414" s="11">
        <v>46191</v>
      </c>
      <c r="Z414" s="11">
        <v>46191</v>
      </c>
      <c r="AA414" s="3">
        <v>407</v>
      </c>
      <c r="AB414" s="10">
        <v>181</v>
      </c>
      <c r="AC414" s="3">
        <v>0</v>
      </c>
      <c r="AD414" s="11">
        <v>46192</v>
      </c>
      <c r="AE414" s="17" t="str">
        <f>HYPERLINK("https://ieeg-my.sharepoint.com/:b:/g/personal/transparencia_ieeg_org_mx/IQA_kZ4FTsN0SY9wHClGTTVNAYAMlj_-nBfLMXa1eTZhJeg?e=0Aad1C")</f>
        <v>https://ieeg-my.sharepoint.com/:b:/g/personal/transparencia_ieeg_org_mx/IQA_kZ4FTsN0SY9wHClGTTVNAYAMlj_-nBfLMXa1eTZhJeg?e=0Aad1C</v>
      </c>
      <c r="AF414" s="3">
        <v>407</v>
      </c>
      <c r="AG414" s="7" t="s">
        <v>127</v>
      </c>
      <c r="AH414" s="3" t="s">
        <v>119</v>
      </c>
      <c r="AI414" s="4">
        <v>46204</v>
      </c>
      <c r="AJ414" s="8" t="s">
        <v>806</v>
      </c>
    </row>
    <row r="415" spans="1:36" x14ac:dyDescent="0.25">
      <c r="A415" s="3">
        <v>2026</v>
      </c>
      <c r="B415" s="4">
        <v>46113</v>
      </c>
      <c r="C415" s="4">
        <v>46203</v>
      </c>
      <c r="D415" s="3" t="s">
        <v>91</v>
      </c>
      <c r="E415" s="3" t="s">
        <v>209</v>
      </c>
      <c r="F415" s="3" t="s">
        <v>239</v>
      </c>
      <c r="G415" s="3" t="s">
        <v>136</v>
      </c>
      <c r="H415" s="3" t="s">
        <v>485</v>
      </c>
      <c r="I415" s="3" t="s">
        <v>486</v>
      </c>
      <c r="J415" s="3" t="s">
        <v>122</v>
      </c>
      <c r="K415" s="3" t="s">
        <v>443</v>
      </c>
      <c r="L415" t="s">
        <v>102</v>
      </c>
      <c r="M415" s="3" t="s">
        <v>104</v>
      </c>
      <c r="N415" s="3" t="s">
        <v>800</v>
      </c>
      <c r="O415" s="3" t="s">
        <v>106</v>
      </c>
      <c r="P415" s="3">
        <v>0</v>
      </c>
      <c r="Q415" s="6">
        <v>61</v>
      </c>
      <c r="R415" s="10" t="s">
        <v>124</v>
      </c>
      <c r="S415" s="3" t="s">
        <v>125</v>
      </c>
      <c r="T415" s="3" t="s">
        <v>125</v>
      </c>
      <c r="U415" s="3" t="s">
        <v>124</v>
      </c>
      <c r="V415" s="3" t="s">
        <v>125</v>
      </c>
      <c r="W415" s="3" t="s">
        <v>171</v>
      </c>
      <c r="X415" s="3" t="s">
        <v>800</v>
      </c>
      <c r="Y415" s="11">
        <v>46191</v>
      </c>
      <c r="Z415" s="11">
        <v>46195</v>
      </c>
      <c r="AA415" s="3">
        <v>408</v>
      </c>
      <c r="AB415" s="10">
        <v>61</v>
      </c>
      <c r="AC415" s="3">
        <v>0</v>
      </c>
      <c r="AD415" s="11">
        <v>46199</v>
      </c>
      <c r="AF415" s="3">
        <v>408</v>
      </c>
      <c r="AG415" s="7" t="s">
        <v>127</v>
      </c>
      <c r="AH415" s="3" t="s">
        <v>119</v>
      </c>
      <c r="AI415" s="4">
        <v>46204</v>
      </c>
      <c r="AJ415" s="8" t="s">
        <v>806</v>
      </c>
    </row>
  </sheetData>
  <mergeCells count="7">
    <mergeCell ref="A6:AJ6"/>
    <mergeCell ref="A2:C2"/>
    <mergeCell ref="D2:F2"/>
    <mergeCell ref="G2:I2"/>
    <mergeCell ref="A3:C3"/>
    <mergeCell ref="D3:F3"/>
    <mergeCell ref="G3:I3"/>
  </mergeCells>
  <dataValidations count="4">
    <dataValidation type="list" allowBlank="1" showErrorMessage="1" sqref="D8:D415" xr:uid="{735BD888-E248-4B52-9D85-BACDE71F6A68}">
      <formula1>Hidden_13</formula1>
    </dataValidation>
    <dataValidation type="list" allowBlank="1" showErrorMessage="1" sqref="L8:L306 L310 L321 L324 L326 L328 L330 L336 L339 L341:L342 L344:L346 L350 L355 L360:L362 L364 L366 L382:L384 L386:L390 L392:L394 L397:L398 L412 L414:L415" xr:uid="{1F261503-5CDA-42FE-AC24-76C7C459D035}">
      <formula1>Hidden_211</formula1>
    </dataValidation>
    <dataValidation type="list" allowBlank="1" showErrorMessage="1" sqref="M8:M415" xr:uid="{03FB1729-FBF6-460B-AE65-BE7DAB65D9EE}">
      <formula1>Hidden_312</formula1>
    </dataValidation>
    <dataValidation type="list" allowBlank="1" showErrorMessage="1" sqref="O8:O415" xr:uid="{10D4687E-8646-46C3-B5A5-581BCC9B2979}">
      <formula1>Hidden_414</formula1>
    </dataValidation>
  </dataValidations>
  <hyperlinks>
    <hyperlink ref="AG37" r:id="rId1" xr:uid="{814DD8D7-53E4-4704-A33D-0B32278C3FB2}"/>
    <hyperlink ref="AG38" r:id="rId2" xr:uid="{B547C816-D179-4B30-8792-46496642709A}"/>
    <hyperlink ref="AG156" r:id="rId3" xr:uid="{35DAEBCC-02A1-4F4E-B574-0B105A459B13}"/>
    <hyperlink ref="AG8" r:id="rId4" xr:uid="{C1D95ECA-79DC-40A8-9388-C2637927177A}"/>
    <hyperlink ref="AG350" r:id="rId5" xr:uid="{6903423E-EB05-4B81-8F17-D6AF067D8193}"/>
    <hyperlink ref="AG379" r:id="rId6" xr:uid="{00912EC0-D171-4364-87E8-76C5DE228399}"/>
    <hyperlink ref="AE12" r:id="rId7" display="https://ieeg-my.sharepoint.com/:b:/g/personal/transparencia_ieeg_org_mx/IQCnaCEh707ZSIhExcTVca3hARmJ95Mj7ju33flE7LdEe28?e=kbMS4i" xr:uid="{492B31E1-EFC7-4F1B-B5A2-E9CBC8103C19}"/>
    <hyperlink ref="AE13" r:id="rId8" display="https://ieeg-my.sharepoint.com/:b:/g/personal/transparencia_ieeg_org_mx/IQDCqVcOvIG8Ta-oLVkwQT_aAd0tC4LHJLuFQYfD4AwKdr4?e=KOAaTv" xr:uid="{8BD445D1-CFB7-455F-93AB-F68C19122389}"/>
    <hyperlink ref="AE14" r:id="rId9" display="https://ieeg-my.sharepoint.com/:b:/g/personal/transparencia_ieeg_org_mx/IQCxAX0fP9A7QqNe2BCiE29_AZOFem_hn4oYjq7uPziOgQk?e=bisnrr" xr:uid="{25AA76C9-1B40-44AF-8902-1D4652399CC4}"/>
    <hyperlink ref="AE15" r:id="rId10" display="https://ieeg-my.sharepoint.com/:b:/g/personal/transparencia_ieeg_org_mx/IQAzGMa-r2AASYUvOTrT3oykAQB9ynxLWT32XHdfV5VCInk?e=JiHDKM" xr:uid="{8D8E5395-924B-451D-BE7F-16C17C2E295A}"/>
    <hyperlink ref="AE16" r:id="rId11" display="https://ieeg-my.sharepoint.com/:b:/g/personal/transparencia_ieeg_org_mx/IQC3gZIFg1SBRKq-pJrWeryzATg0eJqqykqlPxRjLzn--bE?e=Ttfobe" xr:uid="{3095F4A0-CDC8-4260-8430-F82DFBBC8C32}"/>
    <hyperlink ref="AE17" r:id="rId12" display="https://ieeg-my.sharepoint.com/:b:/g/personal/transparencia_ieeg_org_mx/IQCsh2mVtf8dQpXx7vqQhsh-AeT8KcWRDn73aWHvzLo-Vng?e=0BBLIF" xr:uid="{7745820B-1DA2-482A-9D5D-AFF7A84E37E6}"/>
    <hyperlink ref="AE18" r:id="rId13" display="https://ieeg-my.sharepoint.com/:b:/g/personal/transparencia_ieeg_org_mx/IQAn9s_67sh4RZAAsqVKuaPiAWRNLI9nQs20M9IuBKHpv0Q?e=qP8p2S" xr:uid="{2919D896-C425-4967-8695-627C0E8CA234}"/>
    <hyperlink ref="AE19" r:id="rId14" display="https://ieeg-my.sharepoint.com/:b:/g/personal/transparencia_ieeg_org_mx/IQC7usbU35blTKH8t_YB0F1VARgY9drk6YLj8_rk_d-tsN0?e=xvkUcw" xr:uid="{C7E37AF9-795A-4915-936E-5801D569EBF5}"/>
    <hyperlink ref="AE20" r:id="rId15" display="https://ieeg-my.sharepoint.com/:b:/g/personal/transparencia_ieeg_org_mx/IQC01r2ttycDRZIk0htF5pe6Ac8b1c-Q3QYhJhGyxc6wVvo?e=0auWGl" xr:uid="{906AFD93-1415-4FE6-9A21-B574A1AC29E1}"/>
    <hyperlink ref="AE21" r:id="rId16" display="https://ieeg-my.sharepoint.com/:b:/g/personal/transparencia_ieeg_org_mx/IQCYasizr94jQZ0hR5Xc9A88AXm4mSGl0pjJO5IW8cju5c4?e=wqdHhf" xr:uid="{655A9737-7BCA-4AC3-B5D9-C7EB3D1472F6}"/>
    <hyperlink ref="AE22" r:id="rId17" display="https://ieeg-my.sharepoint.com/:b:/g/personal/transparencia_ieeg_org_mx/IQBUotihyWCOQ7-JfSQ7SuRZAU1n57ba5X1sLQNcpm4fMWM?e=bmPibW" xr:uid="{DF65E211-4BFD-477C-A202-24592BBC24A6}"/>
    <hyperlink ref="AE23" r:id="rId18" display="https://ieeg-my.sharepoint.com/:b:/g/personal/transparencia_ieeg_org_mx/IQBg8I6Mp3xoTZDIeTwayySXAZ_o3kki3q-xLFKHjWH9U7c?e=3HBMne" xr:uid="{F4074904-E10C-4E81-B43C-651958282FD2}"/>
    <hyperlink ref="AE24" r:id="rId19" display="https://ieeg-my.sharepoint.com/:b:/g/personal/transparencia_ieeg_org_mx/IQBE5Co0GSOqQIXOlm8ZCB6uAWlLGiY2BQgPu9SL7Mzdx-8?e=XHMohw" xr:uid="{6D180FBD-CDD7-4892-AB38-E87E03A11D20}"/>
    <hyperlink ref="AE25" r:id="rId20" display="https://ieeg-my.sharepoint.com/:b:/g/personal/transparencia_ieeg_org_mx/IQAxrJ8C7SOjQJxGGbz2UiPsAQ0y7-K-vLyI1NhYnqB-IeE?e=5AknXP" xr:uid="{F9C67A84-4EC8-4635-B561-691430179EB8}"/>
    <hyperlink ref="AE26" r:id="rId21" display="https://ieeg-my.sharepoint.com/:b:/g/personal/transparencia_ieeg_org_mx/IQC1fd4u4XEkTI4rJ16T4RulAdi7Q1VZiqD0a5FSrPhjf-M?e=D7MAPG" xr:uid="{61D06AB9-F0D0-43B1-99F0-1FDB2DC82009}"/>
    <hyperlink ref="AE27" r:id="rId22" display="https://ieeg-my.sharepoint.com/:b:/g/personal/transparencia_ieeg_org_mx/IQCvOFDjo_mESqN4pqdB1iN8AYF9VXORhfF7cvlg-wir4EE?e=YQaPWg" xr:uid="{02F82C66-228A-4E36-BF8D-2ED2A80679B5}"/>
    <hyperlink ref="AE28" r:id="rId23" display="https://ieeg-my.sharepoint.com/:b:/g/personal/transparencia_ieeg_org_mx/IQDtgbsIZ_TyQ5lJfLkqRegaAcG8AQCDFOCywJ8kE2Fdb0s?e=yANaRb" xr:uid="{2029E85B-4622-412B-8A81-39F02460E0AA}"/>
    <hyperlink ref="AE29" r:id="rId24" display="https://ieeg-my.sharepoint.com/:b:/g/personal/transparencia_ieeg_org_mx/IQBdPQ8Z6PDER6WH2kPTQPugAQ7nv495yIUQBk7Zr2RZycY?e=dGN3Im" xr:uid="{AD438920-756D-464E-8BF4-708378081FC7}"/>
    <hyperlink ref="AE30" r:id="rId25" display="https://ieeg-my.sharepoint.com/:b:/g/personal/transparencia_ieeg_org_mx/IQB6AZNW0uJhSp5h7Jlm40f4ATU9GQMc7QxaiQqlbsxPe8k?e=l8fbxH" xr:uid="{6E8DE2DD-01A9-4DBA-8436-5F3462C6A7F7}"/>
    <hyperlink ref="AE31" r:id="rId26" display="https://ieeg-my.sharepoint.com/:b:/g/personal/transparencia_ieeg_org_mx/IQBpkFksQQ6RRK2JrHYwqUbYAS4FtQvtE6TTUsWR7immqys?e=E0GFIy" xr:uid="{1A040EE7-0C28-47EE-B20A-7730E49506B8}"/>
    <hyperlink ref="AE34" r:id="rId27" display="https://ieeg-my.sharepoint.com/:b:/g/personal/transparencia_ieeg_org_mx/IQBO_nZdUmRnQbL53A0HDjAvAV6iA6vc6jCaBMoU_LPAd6Q?e=LxHSfF" xr:uid="{4E59A4C8-0EAA-4E9B-B337-516A73084458}"/>
    <hyperlink ref="AE35" r:id="rId28" display="https://ieeg-my.sharepoint.com/:b:/g/personal/transparencia_ieeg_org_mx/IQCdEhPrFgxJToTaL5VabjwnAcbN6BcpVgjnF0f7d_xGABk?e=HF0rta" xr:uid="{FBB19177-6EE9-431E-9E93-8A9B7A492921}"/>
    <hyperlink ref="AE38" r:id="rId29" display="https://ieeg-my.sharepoint.com/:b:/g/personal/transparencia_ieeg_org_mx/IQBLfHIDk4pETJv77E2XBXWoAVOqQxiIarhh8_v-noS6xPw?e=0Qgqpb" xr:uid="{57DF25FD-5044-435C-826B-0AE9EA371D10}"/>
    <hyperlink ref="AE40" r:id="rId30" display="https://ieeg-my.sharepoint.com/:b:/g/personal/transparencia_ieeg_org_mx/IQBLfHIDk4pETJv77E2XBXWoAVOqQxiIarhh8_v-noS6xPw?e=0Qgqpb" xr:uid="{46D6059F-7C00-4A1B-81E6-AE4714E161E9}"/>
    <hyperlink ref="AE41" r:id="rId31" display="https://ieeg-my.sharepoint.com/:b:/g/personal/transparencia_ieeg_org_mx/IQCY4OWJlTLjR6EixSVpE6IVASmTz2x6PsruuL5D7_4XWHQ?e=csgIbH" xr:uid="{4C49F9D6-A7D2-418B-907C-0A42C40E7531}"/>
    <hyperlink ref="AE46" r:id="rId32" display="https://ieeg-my.sharepoint.com/:b:/g/personal/transparencia_ieeg_org_mx/IQD37qeJtgDpR6noiM-9QT0fAQrXfkBHvW3vveZX5CFm-70?e=kyXkC3" xr:uid="{BD4520F9-0C7B-4663-A19A-B402473260DC}"/>
    <hyperlink ref="AE47" r:id="rId33" display="https://ieeg-my.sharepoint.com/:b:/g/personal/transparencia_ieeg_org_mx/IQBPUlM373xBS58w2B6FWSHxAT3fm9Wn9jNsXenfOJx4xTE?e=aLbjQT" xr:uid="{A760FD61-65AC-4749-A50E-0048D476B459}"/>
    <hyperlink ref="AE50" r:id="rId34" display="https://ieeg-my.sharepoint.com/:b:/g/personal/transparencia_ieeg_org_mx/IQD66rj37TODRrHRAPpYsQI9AfvdqD4cl2X_9gfIh2P2fPg?e=YIPfcN" xr:uid="{01C16C0B-DBCC-4453-A6A0-4B93F22FB8AA}"/>
    <hyperlink ref="AE64" r:id="rId35" display="https://ieeg-my.sharepoint.com/:b:/g/personal/transparencia_ieeg_org_mx/IQB-JE3k-mUPQZcdeUZ7xaVNAbB0UE81w9V_mdU3pjtcQ8c?e=3IEe9z" xr:uid="{921FAB9D-496D-4906-9E39-7D6AF4659B45}"/>
    <hyperlink ref="AE65" r:id="rId36" display="https://ieeg-my.sharepoint.com/:b:/g/personal/transparencia_ieeg_org_mx/IQB2qYByrfFzRY1D083b0UmQAf3lC0OoUknxOuNRE4yJj4o?e=WD2jnB" xr:uid="{DCC731BB-A793-4378-9889-E5529F4E9E4A}"/>
    <hyperlink ref="AE66" r:id="rId37" display="https://ieeg-my.sharepoint.com/:b:/g/personal/transparencia_ieeg_org_mx/IQCuvtAlAqlcRqSCKra46FzdAYTS8AqxjvKF2Emzh4I-8A0?e=FpKXXi" xr:uid="{0698786D-2929-47A3-AD63-B1038FBF6E57}"/>
    <hyperlink ref="AE67" r:id="rId38" display="https://ieeg-my.sharepoint.com/:b:/g/personal/transparencia_ieeg_org_mx/IQD3qjXn_mcpQIVX5xFSCJ5CASvlZy29nfy7kvAhOZ09yHQ?e=URWbWN" xr:uid="{8AB5B4CF-92F2-474F-94BB-8C6D22C3E7D2}"/>
    <hyperlink ref="AE68" r:id="rId39" display="https://ieeg-my.sharepoint.com/:b:/g/personal/transparencia_ieeg_org_mx/IQB4hGdHCC4CQIsa-iI9Le_0AT4Ww2fM8H9TU_zhZ_tY7PA?e=aJKg6f" xr:uid="{8214A539-6E0D-4AAC-BCF2-0490355288FF}"/>
    <hyperlink ref="AE69" r:id="rId40" display="https://ieeg-my.sharepoint.com/:b:/g/personal/transparencia_ieeg_org_mx/IQDzT_TQDE8PTIbNVkvEdWWLAU45H4Zz_PcKMowGx4bdaRQ?e=WB5KIu" xr:uid="{94E83803-5D51-4ED9-B0E0-F7C92246A208}"/>
    <hyperlink ref="AE70" r:id="rId41" display="https://ieeg-my.sharepoint.com/:b:/g/personal/transparencia_ieeg_org_mx/IQCdSxbwOuhvQ7usW0fBLxCcAYpdHmgzyIPb7IvlihKJyfw?e=ucX4e1" xr:uid="{98B13389-EB5F-4797-8C13-D297443FAEB0}"/>
    <hyperlink ref="AE71" r:id="rId42" display="https://ieeg-my.sharepoint.com/:b:/g/personal/transparencia_ieeg_org_mx/IQBFNYayVeCeSbfPQNaYgbd6Ad6TjET-bgnF7ziq9Bhc7lo?e=z3TYis" xr:uid="{FBB26796-0F1D-4069-AFCB-D32B463E8DC7}"/>
    <hyperlink ref="AE72" r:id="rId43" display="https://ieeg-my.sharepoint.com/:b:/g/personal/transparencia_ieeg_org_mx/IQBFNYayVeCeSbfPQNaYgbd6Ad6TjET-bgnF7ziq9Bhc7lo?e=JsmVA2" xr:uid="{07D39A46-EA5D-4D5C-A133-891D361E2975}"/>
    <hyperlink ref="AE73" r:id="rId44" display="https://ieeg-my.sharepoint.com/:b:/g/personal/transparencia_ieeg_org_mx/IQCHTOKr8t_6TJ_w666QEtNyAQX6HQx3qQ2M-0rBdiWQ26Y?e=Ikvduu" xr:uid="{2EE2AE12-B6AD-4815-A7F5-E6E9D000B77A}"/>
    <hyperlink ref="AE74" r:id="rId45" display="https://ieeg-my.sharepoint.com/:b:/g/personal/transparencia_ieeg_org_mx/IQAbCyVMJhJhSKR_h-3gMkQQAfPwLzAD26-QJ3xMKfIgxd8?e=TigOEg" xr:uid="{514D999D-39C2-46CC-9ACA-C6BB694325E5}"/>
    <hyperlink ref="AE75" r:id="rId46" display="https://ieeg-my.sharepoint.com/:b:/g/personal/transparencia_ieeg_org_mx/IQC2LkIDMhLGQZubTKRoY9oAAR42DzRh1Ma9f1mfPgxmBcQ?e=HzbmTL" xr:uid="{060E6FA4-3D12-4B55-BC41-239A5CC237D7}"/>
    <hyperlink ref="AE76" r:id="rId47" display="https://ieeg-my.sharepoint.com/:b:/g/personal/transparencia_ieeg_org_mx/IQDccRznKFb4S74PKE155URkASOgvYkmTeMCu0rLlWWbHJc?e=DFlXbA" xr:uid="{FCDDFBBD-D8F4-495E-A633-8D465F9005B8}"/>
    <hyperlink ref="AE77" r:id="rId48" display="https://ieeg-my.sharepoint.com/:b:/g/personal/transparencia_ieeg_org_mx/IQCKgk-DiiLJSZJJ079tfqNZASoyqfUhJmAqKP4n6RVPdB4?e=y0rkSg" xr:uid="{7E93D252-4AA6-4650-BD52-F7BEAE1D7B0A}"/>
    <hyperlink ref="AE78" r:id="rId49" display="https://ieeg-my.sharepoint.com/:b:/g/personal/transparencia_ieeg_org_mx/IQCUyX1O0_8tRacQKi32_WlHAbC4xWrdRnOGtQUDuCke4Cw?e=YqpAM4" xr:uid="{C3C8178E-9C3C-405F-86A8-6134D92901D4}"/>
    <hyperlink ref="AE79" r:id="rId50" display="https://ieeg-my.sharepoint.com/:b:/g/personal/transparencia_ieeg_org_mx/IQCKnLgX7W-PQq-QO3PXe2PMAf7-74lxh6wM210VQctNp8s?e=sUPy5U" xr:uid="{F0EA340D-4AE0-4F17-BF70-2E417173AA2C}"/>
    <hyperlink ref="AE80" r:id="rId51" display="https://ieeg-my.sharepoint.com/:b:/g/personal/transparencia_ieeg_org_mx/IQDysa-D69lVQbr5GlFV4EJXARtCNu8JVXCe6QVyDPxViYM?e=3V3Czi" xr:uid="{C8726F30-8002-4731-A792-2A7B77EB2786}"/>
    <hyperlink ref="AE81" r:id="rId52" display="https://ieeg-my.sharepoint.com/:b:/g/personal/transparencia_ieeg_org_mx/IQDImkK7zrE8QIkhlekabjUDAeydVnHzE5mK8GDyzk_hzZY?e=D0Px93" xr:uid="{256212DC-C379-4A7D-8384-AE99F0B782CA}"/>
    <hyperlink ref="AE82" r:id="rId53" display="https://ieeg-my.sharepoint.com/:b:/g/personal/transparencia_ieeg_org_mx/IQCVzGR19TgKQ7tK3SlqS8IXAZOsq5pwhwBqPLYF4FcfMm0?e=qrniZl" xr:uid="{6A3F1F0F-E090-473C-A1B4-9ECDB8EA9A47}"/>
    <hyperlink ref="AE83" r:id="rId54" display="https://ieeg-my.sharepoint.com/:b:/g/personal/transparencia_ieeg_org_mx/IQA4p6tNo6vBSbKEAvXobV6uARt0y59gjjosQl5-Vx_UQS0?e=dc6qsw" xr:uid="{9487B380-5D79-493E-BCB1-CD3F76132E62}"/>
    <hyperlink ref="AE84" r:id="rId55" display="https://ieeg-my.sharepoint.com/:b:/g/personal/transparencia_ieeg_org_mx/IQAJMs3iokhrRYcKyHGA1rDaAb__k3t5RoyHN-_QIWND6Zo?e=w5f1fO" xr:uid="{CBA30551-9AFD-4161-B538-E02E9C5AD2EE}"/>
    <hyperlink ref="AE86" r:id="rId56" display="https://ieeg-my.sharepoint.com/:b:/g/personal/transparencia_ieeg_org_mx/IQBNfIq7Rq8hTIIpwBLZJW-XAWMxWcS2w6uted3gNbq1aQ0?e=Er7CyZ" xr:uid="{F47A35C7-E189-4A10-854E-355F55E3D36A}"/>
    <hyperlink ref="AE87" r:id="rId57" display="https://ieeg-my.sharepoint.com/:b:/g/personal/transparencia_ieeg_org_mx/IQAhO6_yaelsRY83lIAPL5VqAaWind5m9uajLoBxPXWJHHA?e=5g3Fhn" xr:uid="{FD657947-0DFA-4270-B52C-A40839B89DD2}"/>
    <hyperlink ref="AE88" r:id="rId58" display="https://ieeg-my.sharepoint.com/:b:/g/personal/transparencia_ieeg_org_mx/IQAlxr9IUkciQ5Awdlj4yXamARdfePng1H-5bzpVJtFCKh4?e=I7qZhv" xr:uid="{6EB98F21-D4AC-4089-AD68-A49C3D0E3CC2}"/>
    <hyperlink ref="AE90" r:id="rId59" display="https://ieeg-my.sharepoint.com/:b:/g/personal/transparencia_ieeg_org_mx/IQAi0CrLlx_gQaDY284gZgDYAUOZXPAI_tfxtt3u9M2xEOQ?e=s9PiLF" xr:uid="{C340A43A-F7DE-4B0D-9832-9EBD07F4D457}"/>
    <hyperlink ref="AE91" r:id="rId60" display="https://ieeg-my.sharepoint.com/:b:/g/personal/transparencia_ieeg_org_mx/IQBXnosbNISzQ4hRLjkcEKx9AQ0Q2PuLjd67uZxVplzeYBE?e=hmuK0d" xr:uid="{2175B40A-22E4-49B0-83F2-128AE69F350C}"/>
    <hyperlink ref="AE94" r:id="rId61" display="https://ieeg-my.sharepoint.com/:b:/g/personal/transparencia_ieeg_org_mx/IQADpAkzPuEjQYvPMacjIbGhAVuKkJ75-Vcnh2B41wPK0Bk?e=6mfEFu" xr:uid="{CD7AB3BE-F28F-4AB5-832B-54EBE1F3565C}"/>
    <hyperlink ref="AE102" r:id="rId62" display="https://ieeg-my.sharepoint.com/:b:/g/personal/transparencia_ieeg_org_mx/IQDlSaW0lyQqRrRCo7a89KZJATv14CFvG15-eNy9TOCrqlM?e=Wefbr5" xr:uid="{2967E52D-B8C9-4D60-878D-FB347EC8595A}"/>
    <hyperlink ref="AE103" r:id="rId63" display="https://ieeg-my.sharepoint.com/:b:/g/personal/transparencia_ieeg_org_mx/IQBrTSKP0gSDR7VDbLduNMcZASKxVN2-wxRI2l74Wpf0yQs?e=Etlxg8" xr:uid="{2C7E5DC3-B462-4937-A960-0A464966DF23}"/>
    <hyperlink ref="AE104" r:id="rId64" display="https://ieeg-my.sharepoint.com/:b:/g/personal/transparencia_ieeg_org_mx/IQCn1BWu_8f3Toc4DVV7d1YtAXHpG0_cxP3iEQDwqfwMrY0?e=aS2S2M" xr:uid="{ADDACAF7-E5FC-4D5A-8609-974E2C9F1E33}"/>
    <hyperlink ref="AE105" r:id="rId65" display="https://ieeg-my.sharepoint.com/:b:/g/personal/transparencia_ieeg_org_mx/IQAkPM3lSt4NTLn1EAp0nrT6ARWpuzzum_nqkpv0zsidstA?e=5q9XSs" xr:uid="{30217A32-3797-44E8-AA4E-80638FA1141B}"/>
    <hyperlink ref="AE106" r:id="rId66" display="https://ieeg-my.sharepoint.com/:b:/g/personal/transparencia_ieeg_org_mx/IQDibRP5WUf6RJul4yDhe-LbAW7QjPCGDZWBKhizCL4hDGY?e=qrTkO1" xr:uid="{7DA0803C-2128-4333-86BD-DF526F2CE96C}"/>
    <hyperlink ref="AE107" r:id="rId67" display="https://ieeg-my.sharepoint.com/:b:/g/personal/transparencia_ieeg_org_mx/IQA4uZMeoF1bSqdLgeDbEHtXAbQYdIcjQyMhJfpmpPRuz_s?e=dSJEOk" xr:uid="{9FBDF157-27C2-4DFA-AE02-A5A7D942FA11}"/>
    <hyperlink ref="AE108" r:id="rId68" display="https://ieeg-my.sharepoint.com/:b:/g/personal/transparencia_ieeg_org_mx/IQCEiwPgIyiQQryEOku2WebOASrMYwRYw9bqzMdZ2da_des?e=xQNLlz" xr:uid="{AF372628-D49A-498D-8AC8-0FE91BE26462}"/>
    <hyperlink ref="AE109" r:id="rId69" display="https://ieeg-my.sharepoint.com/:b:/g/personal/transparencia_ieeg_org_mx/IQCUzPPaSShjQb7z2gCTJO50AQDZYIP7RYQuskSsX5D8Dxw?e=vxCFqL" xr:uid="{C217C9ED-58BF-44DE-86A1-07009340BEB3}"/>
    <hyperlink ref="AE110" r:id="rId70" display="https://ieeg-my.sharepoint.com/:b:/g/personal/transparencia_ieeg_org_mx/IQCUzPPaSShjQb7z2gCTJO50AQDZYIP7RYQuskSsX5D8Dxw?e=vxCFqL" xr:uid="{6A4753ED-3F7C-4D38-9FCB-7A92F0FB5001}"/>
    <hyperlink ref="AE111" r:id="rId71" display="https://ieeg-my.sharepoint.com/:b:/g/personal/transparencia_ieeg_org_mx/IQC5oB_IclT4TrMDAsG7NpAmAQquItA3-IaV8no1ItbZAss?e=rdlmPk" xr:uid="{F87D940E-EC4E-41E7-B051-EC086244BBBB}"/>
    <hyperlink ref="AE112" r:id="rId72" display="https://ieeg-my.sharepoint.com/:b:/g/personal/transparencia_ieeg_org_mx/IQAxeqn4JI8KRqA5N1KTkuItAYRc8hNTyGCGrVpHVvK9GhU?e=6alhOt" xr:uid="{55BB14D0-54FA-4BC7-A674-B01871111081}"/>
    <hyperlink ref="AE113" r:id="rId73" display="https://ieeg-my.sharepoint.com/:b:/g/personal/transparencia_ieeg_org_mx/IQDYPPp4ay25R7BPgPZGJB-cAQzRLSc_hzEnZ0nmCAMkqB0?e=slfzsJ" xr:uid="{EFC5D0FE-30B2-4EEA-9C95-D660890C3291}"/>
    <hyperlink ref="AE114" r:id="rId74" display="https://ieeg-my.sharepoint.com/:b:/g/personal/transparencia_ieeg_org_mx/IQDYPPp4ay25R7BPgPZGJB-cAQzRLSc_hzEnZ0nmCAMkqB0?e=slfzsJ" xr:uid="{90BD0B8E-96EE-4C37-AA46-21B56F15E97E}"/>
    <hyperlink ref="AE115" r:id="rId75" display="https://ieeg-my.sharepoint.com/:b:/g/personal/transparencia_ieeg_org_mx/IQDacxGuTbn5TZMow4Zwh89RAflhGc61zbPt5xE_JAIvWnk?e=ks1aJO" xr:uid="{F6CB9162-1FA7-4BC8-888A-1F726DBE1A69}"/>
    <hyperlink ref="AE124" r:id="rId76" display="https://ieeg-my.sharepoint.com/:b:/g/personal/transparencia_ieeg_org_mx/IQCLWVRqBR2hQLkyHj5q8NqQAatw8EyFRsP5Qu_r8tmfnj4?e=vXYPEH" xr:uid="{3C9D25EF-4DF0-49BB-A98E-76247C783935}"/>
    <hyperlink ref="AE127" r:id="rId77" display="https://ieeg-my.sharepoint.com/:b:/g/personal/transparencia_ieeg_org_mx/IQByx7pHOyuhQr1AmlUmhbgxAVArssD__8qfdKbp5aZIKbw?e=YptuYW" xr:uid="{A977BDDF-79C6-4E5F-AD63-102516ACF02A}"/>
    <hyperlink ref="AE128" r:id="rId78" display="https://ieeg-my.sharepoint.com/:b:/g/personal/transparencia_ieeg_org_mx/IQCI4C6xat3gSoJmv-CJyXdBAX8khbTxmNbPdS2NK1HsA3U?e=BOQjjP" xr:uid="{EF90E17D-1E66-499F-9F8A-9E01A728A99B}"/>
    <hyperlink ref="AE129" r:id="rId79" display="https://ieeg-my.sharepoint.com/:b:/g/personal/transparencia_ieeg_org_mx/IQDm27jaA5AmQaD5r-X_zMouAXWrDgQBBWkdx3vPcgnAlyc?e=hluD3M" xr:uid="{9D580D5E-7255-41ED-8F5E-A1B173CD4BEB}"/>
    <hyperlink ref="AE132" r:id="rId80" display="https://ieeg-my.sharepoint.com/:b:/g/personal/transparencia_ieeg_org_mx/IQAU1YU6ysLSSJwUcI0hZGCtAe6f24etbHw2lWdZuAXIsuo?e=hcOlio" xr:uid="{BF699195-6E0E-4A27-BB89-0FA7AE2FC6BD}"/>
    <hyperlink ref="AE133" r:id="rId81" display="https://ieeg-my.sharepoint.com/:b:/g/personal/transparencia_ieeg_org_mx/IQAU1YU6ysLSSJwUcI0hZGCtAe6f24etbHw2lWdZuAXIsuo?e=hcOlio" xr:uid="{5639B164-478C-42BA-A31C-083D158BD626}"/>
    <hyperlink ref="AE134" r:id="rId82" display="https://ieeg-my.sharepoint.com/:b:/g/personal/transparencia_ieeg_org_mx/IQC2NhSO8DHzRLELL7qA22hIAaJzpEmFVLJIINpO69qslno?e=bg4cb0" xr:uid="{FBC8790C-F6E3-4E10-BA11-1C54A269C110}"/>
    <hyperlink ref="AE135" r:id="rId83" display="https://ieeg-my.sharepoint.com/:b:/g/personal/transparencia_ieeg_org_mx/IQC2NhSO8DHzRLELL7qA22hIAaJzpEmFVLJIINpO69qslno?e=bg4cb0" xr:uid="{F65195D4-E869-42FA-A709-E0B4BD0E5ACA}"/>
    <hyperlink ref="AE136" r:id="rId84" display="https://ieeg-my.sharepoint.com/:b:/g/personal/transparencia_ieeg_org_mx/IQCOZZ0vNqO7Q58PDb2hgXTSAfu1gOoJBJPd6qhnhJG5oW0?e=wPDj1y" xr:uid="{0AC017EE-1C10-4292-B42B-56E30C81F338}"/>
    <hyperlink ref="AE137" r:id="rId85" display="https://ieeg-my.sharepoint.com/:b:/g/personal/transparencia_ieeg_org_mx/IQBGhV2NgQBFTql5Z0aBA_oWAW8MBQDJGTDvrKPaIi52_Cc?e=Ie9P6L" xr:uid="{DDD7D6BA-E6C7-4783-85E6-A96546F358B2}"/>
    <hyperlink ref="AE138" r:id="rId86" display="https://ieeg-my.sharepoint.com/:b:/g/personal/transparencia_ieeg_org_mx/IQBGhV2NgQBFTql5Z0aBA_oWAW8MBQDJGTDvrKPaIi52_Cc?e=Ie9P6L" xr:uid="{5572CC2A-B9D6-44B6-8726-B1C4E58BA7AD}"/>
    <hyperlink ref="AE139" r:id="rId87" display="https://ieeg-my.sharepoint.com/:b:/g/personal/transparencia_ieeg_org_mx/IQAXlPQ4buvmS5He9HWySxM3AaOIcp5iuFruqThoLkBcXPI?e=GrbgVp" xr:uid="{3EF80902-3B85-40D8-B717-D0D58014C7A1}"/>
    <hyperlink ref="AE140" r:id="rId88" display="https://ieeg-my.sharepoint.com/:b:/g/personal/transparencia_ieeg_org_mx/IQC_RGHEu_OTS6bGxAtnmuuAAaCVZnxb_fWPcdHFML0UBBY?e=YcA5vk" xr:uid="{3F9C0758-B3C2-4827-875E-387E6BC64005}"/>
    <hyperlink ref="AE144" r:id="rId89" display="https://ieeg-my.sharepoint.com/:b:/g/personal/transparencia_ieeg_org_mx/IQCEuHfvMX0MQ4Mfnt2S3wFiAclStEUHxRIVP5O2X4ZQxEI?e=cMe9Ej" xr:uid="{BBE83220-F696-4568-888F-6786089DEE5E}"/>
    <hyperlink ref="AE146" r:id="rId90" display="https://ieeg-my.sharepoint.com/:b:/g/personal/transparencia_ieeg_org_mx/IQCvfGuD04JKSaue7Ydnv_UfASA8cMkoKx3q7BlnT7SsD1I?e=JvcSwn" xr:uid="{B096BE4B-6706-48F2-826A-2266DD037DD3}"/>
    <hyperlink ref="AE148" r:id="rId91" display="https://ieeg-my.sharepoint.com/:b:/g/personal/transparencia_ieeg_org_mx/IQB1OkttFI5TRoz_NwaNk6qSAeMDRsPguI_8zu1FRqufZ1U?e=FsdPGd" xr:uid="{2CE8F5EB-7396-4FE7-8011-0400F297CFE9}"/>
    <hyperlink ref="AE151" r:id="rId92" display="https://ieeg-my.sharepoint.com/:b:/g/personal/transparencia_ieeg_org_mx/IQAdXYP6dlpoT6NjWQWdVilFAfU47_gUz2nn8LvCJfXVKAM?e=cyRuGc" xr:uid="{E92D3E8F-96D0-499E-9D2E-753EF1883F03}"/>
    <hyperlink ref="AE153" r:id="rId93" display="https://ieeg-my.sharepoint.com/:b:/g/personal/transparencia_ieeg_org_mx/IQDGB7A8lflLRYfw-6fJHWh6ARraUE5DyXO8fgxaQXVM7Vg?e=v4HX4I" xr:uid="{4894C1EF-8FC0-4411-BFF3-6D655BD47B6D}"/>
    <hyperlink ref="AE157" r:id="rId94" display="https://ieeg-my.sharepoint.com/:b:/g/personal/transparencia_ieeg_org_mx/IQCyHnHB2YQjRKDcukZ_SbYgAQtI99LRiGZW-n7AF5ExoPE?e=8kAyus" xr:uid="{9ADD2AAF-868A-42B7-BFD0-3BA01EA542DC}"/>
    <hyperlink ref="AE158" r:id="rId95" display="https://ieeg-my.sharepoint.com/:b:/g/personal/transparencia_ieeg_org_mx/IQD5afQnIULzQZT0iFZ-Z_xeAWnhNyYg4Nv7nEN38dTKCJc?e=AoQRMh" xr:uid="{060301C5-4E04-4417-9D79-1558BC1F945D}"/>
    <hyperlink ref="AE159" r:id="rId96" display="https://ieeg-my.sharepoint.com/:b:/g/personal/transparencia_ieeg_org_mx/IQATOv3qklWeSqPHKKFXUPsIAbGxQMXMQ4RETpBR4pbvwC0?e=6hhSx8" xr:uid="{DFE6D6F8-2BFD-476B-9490-C4162E34E487}"/>
    <hyperlink ref="AE162" r:id="rId97" display="https://ieeg-my.sharepoint.com/:b:/g/personal/transparencia_ieeg_org_mx/IQDBfghudOz2T512s5I_2nTFAaXvCmvGLyjpMIb7-xxOs8g?e=MJv3l2" xr:uid="{0D3547BE-F2B0-4232-8D92-48E4553DB690}"/>
    <hyperlink ref="AE164" r:id="rId98" display="https://ieeg-my.sharepoint.com/:b:/g/personal/transparencia_ieeg_org_mx/IQA0PWp42HRtT6KF0FDd9Xd_ATadhOe2CWAsYeFbe9kSmyg?e=xcnEKm" xr:uid="{4328F5FA-F5E8-475F-A76B-ABE73DF96952}"/>
    <hyperlink ref="AE173" r:id="rId99" display="https://ieeg-my.sharepoint.com/:b:/g/personal/transparencia_ieeg_org_mx/IQCCZabmqpvPSaS-QcN2rR6uAfUBrhT6hqHoGMgoBvlUxLo?e=zeheTS" xr:uid="{74BE1FCB-5613-4A50-A791-D0C6A8293503}"/>
    <hyperlink ref="AE174" r:id="rId100" display="https://ieeg-my.sharepoint.com/:b:/g/personal/transparencia_ieeg_org_mx/IQCMtnU753MxTr-bcw-Jau8rATxC1Uz1uAQon5tgcPU2KUA?e=oNToBy" xr:uid="{CFDDF572-5D29-4962-B85E-B5F036B26654}"/>
    <hyperlink ref="AE175" r:id="rId101" display="https://ieeg-my.sharepoint.com/:b:/g/personal/transparencia_ieeg_org_mx/IQCAQdAovd8NT4BQA0F611omAcSV0wjg0NJOKeApHWnCnVw?e=zOWiIX" xr:uid="{70D01F2F-D495-4303-81DF-596C1BC0D034}"/>
    <hyperlink ref="AE176" r:id="rId102" display="https://ieeg-my.sharepoint.com/:b:/g/personal/transparencia_ieeg_org_mx/IQAq5mNie1NBSp4XWtDjztt7AX0XwL23V2l4uBbtyfhhklE?e=33deHF" xr:uid="{D375FB3E-B1AC-4A77-8766-18236CA0DAC5}"/>
    <hyperlink ref="AE177" r:id="rId103" display="https://ieeg-my.sharepoint.com/:b:/g/personal/transparencia_ieeg_org_mx/IQDznj7059wgS4PTVI8sLSp2Aeb91XGI0QB2h_mdWb1qtl0?e=vhBbkb" xr:uid="{F3C08FF6-0B93-4417-A196-642A233BBAA8}"/>
    <hyperlink ref="AE178" r:id="rId104" display="https://ieeg-my.sharepoint.com/:b:/g/personal/transparencia_ieeg_org_mx/IQC4u2V-4FSwRKOJouL5iIJ0AVtt-oEEj81jFtkrucz7XRc?e=PmWjH2" xr:uid="{EE08359B-B696-439D-9CD3-6217F7E12EDF}"/>
    <hyperlink ref="AE179" r:id="rId105" display="https://ieeg-my.sharepoint.com/:b:/g/personal/transparencia_ieeg_org_mx/IQDLoj48hHbJQ5_peGQxBMXKAWegQQTT_AaWFowWS-qlVzE?e=DQlNA1" xr:uid="{63299698-169F-4B43-A684-F7406F898B05}"/>
    <hyperlink ref="AE180" r:id="rId106" display="https://ieeg-my.sharepoint.com/:b:/g/personal/transparencia_ieeg_org_mx/IQAAlqDxswEASZFxPLJs3BonAedRmJ1jFhuyBVNbPyyE9qo?e=397Qt6" xr:uid="{9AABA7C3-A5D1-4635-A11C-1E879B817684}"/>
    <hyperlink ref="AE181" r:id="rId107" display="https://ieeg-my.sharepoint.com/:b:/g/personal/transparencia_ieeg_org_mx/IQBSvd5Py2tgQ4dYEB7RTosCAUKvnlkMvpcEG1gIxivaYXE?e=RydYlS" xr:uid="{EC411BCD-1ABB-4FA3-ABB2-6D410E8C4E46}"/>
    <hyperlink ref="AE182" r:id="rId108" display="https://ieeg-my.sharepoint.com/:b:/g/personal/transparencia_ieeg_org_mx/IQA1MShz0hKkQ7oSWgI1w0tVAZby_KCVWxW3We8Xvb7tXKI?e=M6lMxv" xr:uid="{463C2417-7193-4404-8332-41A6E97B1EDB}"/>
    <hyperlink ref="AE183" r:id="rId109" display="https://ieeg-my.sharepoint.com/:b:/g/personal/transparencia_ieeg_org_mx/IQB14RwulhZaSI_tvyC29iQXARvt3NfvbWbYKTOanrxKVkw?e=bjCoHj" xr:uid="{86B8EBCA-88EE-4E70-BF78-B996C9CFFDAA}"/>
    <hyperlink ref="AE184" r:id="rId110" display="https://ieeg-my.sharepoint.com/:b:/g/personal/transparencia_ieeg_org_mx/IQC28lOgEAycRq1cw6RAWl9mASoH4MTurHOiawe1fN_iYnk?e=eKpYtc" xr:uid="{7BA0A067-A33E-4182-AD6A-C4F94CC10E22}"/>
    <hyperlink ref="AE185" r:id="rId111" display="https://ieeg-my.sharepoint.com/:b:/g/personal/transparencia_ieeg_org_mx/IQCgCcRQUgGqQIhHJwLRyz4XARg2SB73Vw6F2KREDeKffpE?e=jmE62Q" xr:uid="{B746815D-E7C1-4B8B-9DCE-D287B7FC015A}"/>
    <hyperlink ref="AE186" r:id="rId112" display="https://ieeg-my.sharepoint.com/:b:/g/personal/transparencia_ieeg_org_mx/IQDLYZXFApglTrH6eq1ZJ3KJATV49T57xoVmpgeHrZZtfkU?e=n1Guq2" xr:uid="{CA5440DB-9F45-4059-B898-52023348ABC5}"/>
    <hyperlink ref="AE187" r:id="rId113" display="https://ieeg-my.sharepoint.com/:b:/g/personal/transparencia_ieeg_org_mx/IQDFs3QBN8dCSLp72tnnPIluAXxSYDeoBAs_P3Th2lLkSuk?e=b5E0kQ" xr:uid="{DEDF9EAF-E334-43B3-A484-9E5D899F3430}"/>
    <hyperlink ref="AE188" r:id="rId114" display="https://ieeg-my.sharepoint.com/:b:/g/personal/transparencia_ieeg_org_mx/IQDXzQKOxbigT6-_O2FHoWsfAU1cTKUO8wcZwASpTq8O08Q?e=tqUyTT" xr:uid="{4AE1F69B-2ACA-4B93-859C-600DEBB0C446}"/>
    <hyperlink ref="AE189" r:id="rId115" display="https://ieeg-my.sharepoint.com/:b:/g/personal/transparencia_ieeg_org_mx/IQC6eS-r81T6R4JVHMaf3r2MAdrU2CBcQFCeA0hAPvy0axk?e=kMSkgr" xr:uid="{79229915-F76D-4F51-9718-267FFBC2D610}"/>
    <hyperlink ref="AE190" r:id="rId116" display="https://ieeg-my.sharepoint.com/:b:/g/personal/transparencia_ieeg_org_mx/IQBPxZwKQqWYSoJJ2ns4AsrlAQ59WQRgQafVKwsRGk6_pqw?e=TEflWx" xr:uid="{FC4CA267-EEA9-4C1C-95B9-043751BC0CFF}"/>
    <hyperlink ref="AE191" r:id="rId117" display="https://ieeg-my.sharepoint.com/:b:/g/personal/transparencia_ieeg_org_mx/IQBo7oxHM2eZTqwPZU2TtJMVAXMQyiY666QCvY6ndcfOZuw?e=IMh8Kl" xr:uid="{738B1D6A-F7FF-426B-9ABF-F485B45CA59E}"/>
    <hyperlink ref="AE192" r:id="rId118" display="https://ieeg-my.sharepoint.com/:b:/g/personal/transparencia_ieeg_org_mx/IQBAFxcJk6-1Q7IW8O0suvIBAY46zjJszd9edatPrr36ahQ?e=rFd3Vt" xr:uid="{65382BD3-9B80-4246-BA21-FA7DB3747B2F}"/>
    <hyperlink ref="AE194" r:id="rId119" display="https://ieeg-my.sharepoint.com/:b:/g/personal/transparencia_ieeg_org_mx/IQBxMnsnJQIOQI9GMz8V1mx2AXnqr2XkpPTFcunkX1aOWv0?e=jDIo5L " xr:uid="{52B03FF0-003E-4A17-A783-D0300613FF74}"/>
    <hyperlink ref="AE197" r:id="rId120" display="https://ieeg-my.sharepoint.com/:b:/g/personal/transparencia_ieeg_org_mx/IQBsi751jPTOSqnxGX8T-fY8AXuD7JBh_mtyUXvGtnsWfyY?e=gWqQLz" xr:uid="{B4E985CD-D1C1-4B52-A228-8831B3CA0558}"/>
    <hyperlink ref="AE200" r:id="rId121" display="https://ieeg-my.sharepoint.com/:b:/g/personal/transparencia_ieeg_org_mx/IQCwwqVtRXM7Tack5LLvO9UZAbWRH2fifAfbOMJxeiXt9w0?e=aWRtQi" xr:uid="{D7858B4E-1C6C-43EE-8753-590BE0DD3776}"/>
    <hyperlink ref="AE212" r:id="rId122" display="https://ieeg-my.sharepoint.com/:b:/g/personal/transparencia_ieeg_org_mx/IQCLukVKulaCR71837mGWIrgAdIRZg4KtV1yrhULdcK7sdU?e=CwjUHO" xr:uid="{1D570A0A-BF74-4260-A071-6A3B87E17127}"/>
    <hyperlink ref="AE213" r:id="rId123" display="https://ieeg-my.sharepoint.com/:b:/g/personal/transparencia_ieeg_org_mx/IQDyYiqDB0EcQpfvAsypG3XYAY03S76t9X3zvTFTYtSzrrg?e=SRctPO" xr:uid="{A6CFE823-075C-44B4-A1ED-58FEF83EE94C}"/>
    <hyperlink ref="AE215" r:id="rId124" display="https://ieeg-my.sharepoint.com/:b:/g/personal/transparencia_ieeg_org_mx/IQCqRXg6YB5bRYv1rT8SFNhiAdxoxGQ1z5f3Ovqj6xlAhOw?e=6tQxaW" xr:uid="{25AEC543-1423-406F-8545-F9C4A1C4345A}"/>
    <hyperlink ref="AE218" r:id="rId125" display="https://ieeg-my.sharepoint.com/:b:/g/personal/transparencia_ieeg_org_mx/IQBiMjPakLUsSbf9aiDKh584ATQgyeGtD2UpEh95sYgtH0Y?e=rYHRwt" xr:uid="{141BE318-0107-4A1A-8356-3C431A9E8A64}"/>
    <hyperlink ref="AE219" r:id="rId126" display="https://ieeg-my.sharepoint.com/:b:/g/personal/transparencia_ieeg_org_mx/IQALYLUUAX_UTaXw3ze1bk5vAd45aZRT5njbO9SlzVBBuvs?e=LBUm9b" xr:uid="{A31247FE-BE7E-455D-A669-1253D85FFAAE}"/>
    <hyperlink ref="AE220" r:id="rId127" display="https://ieeg-my.sharepoint.com/:b:/g/personal/transparencia_ieeg_org_mx/IQAx9HVPo9EgRaTo0YI7e54_AWPaIHX_uM0WJTqk9cbw3oA?e=oKfeNH" xr:uid="{F9AFB991-2549-45E2-B8BC-0514E23C4CAB}"/>
    <hyperlink ref="AE221" r:id="rId128" display="https://ieeg-my.sharepoint.com/:b:/g/personal/transparencia_ieeg_org_mx/IQCYd0UqqP_mRL4Urwd7h_i-AXOoSq3rf4gmbFvO51b_vHI?e=QpsvwH" xr:uid="{C922B322-F8EF-44EA-AB59-20B9CEF9A051}"/>
    <hyperlink ref="AE232" r:id="rId129" display="https://ieeg-my.sharepoint.com/:b:/g/personal/transparencia_ieeg_org_mx/IQCZpcn0LrKORJ7Ir92bi0WvATTFG6yAUU7u6knifzD4BfQ?e=XTHOZd" xr:uid="{ED98EBDA-AE2A-4659-82CC-696F1C88CF07}"/>
    <hyperlink ref="AE233" r:id="rId130" display="https://ieeg-my.sharepoint.com/:b:/g/personal/transparencia_ieeg_org_mx/IQB2McaiGWF-SbyDgZb0YYZQAZDd66scWrKnWknUJQ7pUtw?e=NPBVpl" xr:uid="{32A8FE4C-76F5-40A9-AA36-A8A3834DE4A6}"/>
    <hyperlink ref="AE234" r:id="rId131" display="https://ieeg-my.sharepoint.com/:b:/g/personal/transparencia_ieeg_org_mx/IQAOiDNE2hCMRo4LlGSjWYToAdw7RdoJPNK7IxnavWnxPZQ?e=4PIDNF" xr:uid="{E6ECDDAC-120B-4F3B-9EBF-F7383D7BA242}"/>
    <hyperlink ref="AE235" r:id="rId132" display="https://ieeg-my.sharepoint.com/:b:/g/personal/transparencia_ieeg_org_mx/IQAtwX0-mJ7KR6AsiOs1ox9xAcETjVpy7a-_cuD8_a6spXc?e=oSvoaX" xr:uid="{BC9ECD69-441F-472A-A266-2F34277B1EE0}"/>
    <hyperlink ref="AE236" r:id="rId133" display="https://ieeg-my.sharepoint.com/:b:/g/personal/transparencia_ieeg_org_mx/IQDb47fG_l0ySapfnnqDoZgOAREo0p8UZKSB8GoVoGbgMqM?e=5lWIhP" xr:uid="{105A12E9-E5BB-4509-AD54-20C1B9EAC07A}"/>
    <hyperlink ref="AE237" r:id="rId134" display="https://ieeg-my.sharepoint.com/:b:/g/personal/transparencia_ieeg_org_mx/IQDdrhVIKQ_kT5DBGAAStcYvATjw13KK_mN6jo6dZkhH6gY?e=Yswwa8" xr:uid="{66DA22CF-2243-4A19-94B2-D5F92FAB7C4E}"/>
    <hyperlink ref="AE238" r:id="rId135" display="https://ieeg-my.sharepoint.com/:b:/g/personal/transparencia_ieeg_org_mx/IQBkea7I8ikjRKGxEXo1fompAdahv-6c9tpQ7tm6Bj-MjX8?e=b0SXfJ" xr:uid="{FE0358A6-FAAF-4A9E-9DDB-08D1B0B8EDB8}"/>
    <hyperlink ref="AE239" r:id="rId136" display="https://ieeg-my.sharepoint.com/:b:/g/personal/transparencia_ieeg_org_mx/IQChgi-XcFlmTKEDPteUJ-UbASYlkgCwlPzFtIGGKbxORfY?e=2I8lgC" xr:uid="{DFECFC23-72D4-4941-A334-F185E33EC3D4}"/>
    <hyperlink ref="AE240" r:id="rId137" display="https://ieeg-my.sharepoint.com/:b:/g/personal/transparencia_ieeg_org_mx/IQBrZymzC1XxSZkMYXujrpCvAb_IKSiAObqfP2NSgdIuyro?e=BfLD2u" xr:uid="{3BBF129E-35AE-4702-8651-E04099442453}"/>
    <hyperlink ref="AE241" r:id="rId138" display="https://ieeg-my.sharepoint.com/:b:/g/personal/transparencia_ieeg_org_mx/IQAyzArc0YkGTbKSiEQPMqCDATKfvPT2N3l94ejJfRlvqzU?e=tgr629" xr:uid="{41B047CD-C6E6-443A-B1E4-AAED3492A51C}"/>
    <hyperlink ref="AE242" r:id="rId139" display="https://ieeg-my.sharepoint.com/:b:/g/personal/transparencia_ieeg_org_mx/IQBdY7uUQP1mTb_X7w57yZmKAb5bf8UJGNb-iNLOUdp9XbM?e=IqTVbq" xr:uid="{A1E6033F-B88E-4A43-83B0-E25B8FC5D304}"/>
    <hyperlink ref="AE243" r:id="rId140" display="https://ieeg-my.sharepoint.com/:b:/g/personal/transparencia_ieeg_org_mx/IQAtFeqPdWNESKxuIc_ePMiOAcdtrh5tejnBICn1ovMb1s8?e=QqOGRG" xr:uid="{539F52BD-CE74-4C12-A373-549A7075143A}"/>
    <hyperlink ref="AE244" r:id="rId141" display="https://ieeg-my.sharepoint.com/:b:/g/personal/transparencia_ieeg_org_mx/IQCu2PMvylyKQY_jyp8ukthLAURRmXL85CgPqFoedc1x85I?e=weD42H" xr:uid="{592664A3-C9EA-423E-8853-37A5D8C90189}"/>
    <hyperlink ref="AE245" r:id="rId142" display="https://ieeg-my.sharepoint.com/:b:/g/personal/transparencia_ieeg_org_mx/IQAeaB4VYpZCQbak-wU7hBKTAW5d3_fxC9Mmr5EtUYBgYZc?e=5Rbzqb" xr:uid="{F9E7FD77-9FA4-42DF-8978-E401191CD5AD}"/>
    <hyperlink ref="AE246" r:id="rId143" display="https://ieeg-my.sharepoint.com/:b:/g/personal/transparencia_ieeg_org_mx/IQAGpDmx23jQRqyvYzipFU-jAaiDlJ3Bo0yjvIqN_2REoe0?e=oQ0DqJ" xr:uid="{AB3A5641-E5A7-4AC3-A664-7B3A6E6C3E58}"/>
    <hyperlink ref="AE247" r:id="rId144" display="https://ieeg-my.sharepoint.com/:b:/g/personal/transparencia_ieeg_org_mx/IQDz9kc-5CfJQIDHfRkltBY3AVujzVr6qYFf31kdVKjcigM?e=5F1ptH" xr:uid="{D17FC994-2D17-444B-949D-5BAE09496E27}"/>
    <hyperlink ref="AE248" r:id="rId145" display="https://ieeg-my.sharepoint.com/:b:/g/personal/transparencia_ieeg_org_mx/IQCYLrB1RjJfQrZoBEc_tehBAWKOH7nG8-g61U3-00f-GQM?e=FzFH2g" xr:uid="{23D46204-0896-45B9-8F73-F76A020EC17C}"/>
    <hyperlink ref="AE249" r:id="rId146" display="https://ieeg-my.sharepoint.com/:b:/g/personal/transparencia_ieeg_org_mx/IQCoB2VX9sRnToEYnZuWNPqgATMUlF4LgYgP6vPPx8Wc9os?e=Y40y6C" xr:uid="{58B0369D-9137-40A0-AB68-F532214BAB6B}"/>
    <hyperlink ref="AE250" r:id="rId147" display="https://ieeg-my.sharepoint.com/:b:/g/personal/transparencia_ieeg_org_mx/IQAyS64SRbfUSpwkqXdx2Lh7ARs_vGBoR2RbM9dKi1B1MMw?e=hi4uNC" xr:uid="{A0F7CEB0-4989-437A-ADBF-6323D3E9E0DC}"/>
    <hyperlink ref="AE251" r:id="rId148" display="https://ieeg-my.sharepoint.com/:b:/g/personal/transparencia_ieeg_org_mx/IQBkznkX0_drR5qZgn4Ci-7FAYasx--svrc9MueFNWK2ydA?e=zOCidL" xr:uid="{E87973AA-29B3-475B-9D99-AD1FCC95B1DD}"/>
    <hyperlink ref="AE253" r:id="rId149" display="https://ieeg-my.sharepoint.com/:b:/g/personal/transparencia_ieeg_org_mx/IQB36zOY4TK3RplvKF0D2pTmAc3qIgE7m_zZN9J5XnDiQbg?e=fYrRgm" xr:uid="{6D78C853-705B-460C-916E-C61534222DD4}"/>
    <hyperlink ref="AE252" r:id="rId150" display="https://ieeg-my.sharepoint.com/:b:/g/personal/transparencia_ieeg_org_mx/IQDrQGw9mW2iR5R1WCUo6lnaAYbcPtUVlCUjc-h8Lp6jqUM?e=VgzaF4" xr:uid="{D719C5C2-01F4-4426-B429-33B2CB7B1B0B}"/>
    <hyperlink ref="AE255" r:id="rId151" display="https://ieeg-my.sharepoint.com/:b:/g/personal/transparencia_ieeg_org_mx/IQC_nTxP5ORtSobVxC4kdZU7AWy4xML3qTwGchkeDiDTJgA?e=4ybKnU" xr:uid="{5C0F4040-F00A-4AEC-B58E-A18E57051BD6}"/>
    <hyperlink ref="AE256" r:id="rId152" display="https://ieeg-my.sharepoint.com/:b:/g/personal/transparencia_ieeg_org_mx/IQBkGgzPn3qhSps_7s9RVZS2AU8hm-3Z7J3bwoIQ7iHWMrI?e=AOCIh1" xr:uid="{723B2DB9-602F-4ED2-A9CD-3D1F433B33C4}"/>
    <hyperlink ref="AE257" r:id="rId153" display="https://ieeg-my.sharepoint.com/:b:/g/personal/transparencia_ieeg_org_mx/IQDOBcgDJFf8SJXkRSypd579AdZYz1cx8JxCqUBCFjWY1IY?e=uTBmWd" xr:uid="{15BE3D1C-21C9-4638-8250-73403B12B76E}"/>
    <hyperlink ref="AE259" r:id="rId154" display="https://ieeg-my.sharepoint.com/:b:/g/personal/transparencia_ieeg_org_mx/IQDOBcgDJFf8SJXkRSypd579AdZYz1cx8JxCqUBCFjWY1IY?e=uTBmWd" xr:uid="{11F5F728-9560-4D55-8DE9-3AD6948FFE6A}"/>
    <hyperlink ref="AE260" r:id="rId155" display="https://ieeg-my.sharepoint.com/:b:/g/personal/transparencia_ieeg_org_mx/IQBeW3DssH-sS7wUZssyqfv-AbFeSAFtPjAOFXsyDO9OGLM?e=MFVgI6" xr:uid="{D03E9241-CC7D-41F3-AB61-6123468927F5}"/>
    <hyperlink ref="AE261" r:id="rId156" display="https://ieeg-my.sharepoint.com/:b:/g/personal/transparencia_ieeg_org_mx/IQA8DrsqmE7EQrnELOxq3eRhAYyFOWGJ2he8pn-vE1vgY9s?e=h7NJHY" xr:uid="{503D2B48-EB0D-4E16-8632-0C644438E5E2}"/>
    <hyperlink ref="AE262" r:id="rId157" display="https://ieeg-my.sharepoint.com/:b:/g/personal/transparencia_ieeg_org_mx/IQCXMV8H2dDaTpQ2h8ci1o_lAUXerxwMCx7m3HyEVOxlxOY?e=84Lfk7" xr:uid="{2E10DD26-B666-4560-9FC0-E2D6B682C7D4}"/>
    <hyperlink ref="AE263" r:id="rId158" display="https://ieeg-my.sharepoint.com/:b:/g/personal/transparencia_ieeg_org_mx/IQB0BW5_kiCSQbLkGEsc0dAjAauzITNsz6Btn_bPwGYuRek?e=xX41AX" xr:uid="{1052C814-406B-41A8-B6AE-AF365B1E11DE}"/>
    <hyperlink ref="AE265" r:id="rId159" display="https://ieeg-my.sharepoint.com/:b:/g/personal/transparencia_ieeg_org_mx/IQB5CuiiWnbzS7ITYZ28xXonAVz6xVeIZ0qJSJu_ZdryLBw?e=sHGlqB" xr:uid="{91F29ED2-5DAC-42ED-A64A-01E29CE23A72}"/>
    <hyperlink ref="AE266" r:id="rId160" display="https://ieeg-my.sharepoint.com/:b:/g/personal/transparencia_ieeg_org_mx/IQAsCQ9lJ87jTL67EKfIyWLhAXIMIaVTxxEcqE2YPjZ9IaI?e=wJdz5M" xr:uid="{7ABB411F-ADE2-4534-85E4-D1A74B7C4623}"/>
    <hyperlink ref="AE267" r:id="rId161" display="https://ieeg-my.sharepoint.com/:b:/g/personal/transparencia_ieeg_org_mx/IQAQeDNe7gDtSqXVZTUg372wAeNOK-iNpuiigaRjp85t1u0?e=4C7MfE" xr:uid="{D294C858-331D-40E2-9FA3-C13E93926835}"/>
    <hyperlink ref="AE269" r:id="rId162" display="https://ieeg-my.sharepoint.com/:b:/g/personal/transparencia_ieeg_org_mx/IQCL01GVZSDQQZ4Oey9v6TK6ASqu1zaAwVr4vNMl-8JnrXQ?e=i3nZee" xr:uid="{73CB9F11-24D2-4F44-A9E3-B6E04ED167DB}"/>
    <hyperlink ref="AE270" r:id="rId163" display="https://ieeg-my.sharepoint.com/:b:/g/personal/transparencia_ieeg_org_mx/IQCZkFwys68ATK1uHCoH-ViPAVmdQzYDA1d6zime70iGRVs?e=x3j2dI" xr:uid="{EDA5450F-AE23-4314-A409-C49E38A38F05}"/>
    <hyperlink ref="AE271" r:id="rId164" display="https://ieeg-my.sharepoint.com/:b:/g/personal/transparencia_ieeg_org_mx/IQAfaJEsI15vSaY-fGlKaEIKAUJWeQBwFU7gEIDI3Hg2avo?e=iDCTVU" xr:uid="{C7ABC863-1F3F-4B81-8629-32984EAA5846}"/>
    <hyperlink ref="AE272" r:id="rId165" display="https://ieeg-my.sharepoint.com/:b:/g/personal/transparencia_ieeg_org_mx/IQD50nL9LqiAQq3RH1vgUOW7ARKsfQRV1q5nIOFGnRnlpfA?e=hLaKJm" xr:uid="{6332FF1C-A964-44E9-8F09-15B4AADEC941}"/>
    <hyperlink ref="AE273" r:id="rId166" display="https://ieeg-my.sharepoint.com/:b:/g/personal/transparencia_ieeg_org_mx/IQDp7ICkHtfeRbHgCXtgcrzMAXNySJ9jp6Daa7Cnme7nxxg?e=HXLeN5" xr:uid="{1B390FD4-98C4-4E6A-ACB8-2CFD3AE7DF3F}"/>
    <hyperlink ref="AE274" r:id="rId167" display="https://ieeg-my.sharepoint.com/:b:/g/personal/transparencia_ieeg_org_mx/IQAqHiU3mviaT4hRD4shSRT0AXbSjaz6IKgvi2cnAGjoa1Y?e=fsY2Zg" xr:uid="{5499C151-6D39-4A4A-B23E-E54B53EC9198}"/>
    <hyperlink ref="AE275" r:id="rId168" display="https://ieeg-my.sharepoint.com/:b:/g/personal/transparencia_ieeg_org_mx/IQBi8ult53yAQ6NPAjbJhD8OAfSXnOy3R5jzFhp8Vy-yaaU?e=DIgWbf" xr:uid="{FDA34386-76C4-4121-A251-80E9101FADC7}"/>
    <hyperlink ref="AE276" r:id="rId169" display="https://ieeg-my.sharepoint.com/:b:/g/personal/transparencia_ieeg_org_mx/IQCZ6hcvbBgBRomDcmWjR1bQAWsYuB4uUxdTymGYNpklTOM?e=f2GoE9" xr:uid="{8558A274-D9FC-4FC9-BDD8-784E38137FA8}"/>
    <hyperlink ref="AE277" r:id="rId170" display="https://ieeg-my.sharepoint.com/:b:/g/personal/transparencia_ieeg_org_mx/IQDBzj9o40-HR6nzCMF3oqj0AQO2ESr2XlHi9bwvJLSMV-A?e=GheoRV" xr:uid="{E8DB6B36-C223-4562-9408-045B0A135F7F}"/>
    <hyperlink ref="AE278" r:id="rId171" display="https://ieeg-my.sharepoint.com/:b:/g/personal/transparencia_ieeg_org_mx/IQBpw9iFaEeVSLIOMedrqvfxAXj_yRjabsp1jS4kBHZyrio?e=ymGAMi" xr:uid="{7031183C-9A7E-4B94-9FD2-AD8F00543F48}"/>
    <hyperlink ref="AE279" r:id="rId172" display="https://ieeg-my.sharepoint.com/:b:/g/personal/transparencia_ieeg_org_mx/IQAKYFizySOVQYS_M2cPYFoCAQcDScIVtAl-N_2stLR6jcE?e=mCNeD9" xr:uid="{A7CE855F-2783-4183-A8F7-2245770864D4}"/>
    <hyperlink ref="AE280" r:id="rId173" display="https://ieeg-my.sharepoint.com/:b:/g/personal/transparencia_ieeg_org_mx/IQAfPx_IhuwqRZhjJI8dTPCNAVj5vSGcC6zEAaw6U_KQZVs?e=d7M7DJ" xr:uid="{D53DE682-F32B-40F2-80D3-F41E0EF153FA}"/>
    <hyperlink ref="AE281" r:id="rId174" display="https://ieeg-my.sharepoint.com/:b:/g/personal/transparencia_ieeg_org_mx/IQCIArAtAtKQQZNBE1AdnihcAbu08DJ5k4Ph8ydP-r3MCus?e=QHH1T5" xr:uid="{B623851B-7159-4870-9390-44A8416E619C}"/>
    <hyperlink ref="AE283" r:id="rId175" display="https://ieeg-my.sharepoint.com/:b:/g/personal/transparencia_ieeg_org_mx/IQACptM-cD--TKjM6kdrwqQvAc4m9EawWhyhKmQdz0kylgM?e=b3dXxF" xr:uid="{DB2E3678-DE11-4FF8-8FC1-2A708509E4F2}"/>
    <hyperlink ref="AE284" r:id="rId176" display="https://ieeg-my.sharepoint.com/:b:/g/personal/transparencia_ieeg_org_mx/IQCEFShKQEZaQ7lm3Q6CAdGTAd_2gynalgJz_4ywBxYHqMg?e=zipcVQ" xr:uid="{707C64C9-0782-458A-9CD7-BEA20E116C15}"/>
    <hyperlink ref="AE286" r:id="rId177" display="https://ieeg-my.sharepoint.com/:b:/g/personal/transparencia_ieeg_org_mx/IQDqo0Q0TMS-QqJNHIoIeQfeAcG-9tcLzrdDw9XZKvEiJsg?e=aY8zQH" xr:uid="{50B78BBE-832C-45FB-86F3-664DFEAF7335}"/>
    <hyperlink ref="AE287" r:id="rId178" display="https://ieeg-my.sharepoint.com/:b:/g/personal/transparencia_ieeg_org_mx/IQBElkX3vNfAQLeXl7YPaJ4zASY6GSbrDeXx933MmDCMBsk?e=GSsdNq" xr:uid="{229D97F9-0EE0-4BA3-8B16-F1D7945C60F0}"/>
    <hyperlink ref="AE288" r:id="rId179" display="https://ieeg-my.sharepoint.com/:b:/g/personal/transparencia_ieeg_org_mx/IQDsCffG2uclT5Hpddkijn-dAdjvA_RUPv36PKe1C9AaTqM?e=c3mgOQ" xr:uid="{1EB30B81-171F-4445-8C49-B44FB7B49A3B}"/>
    <hyperlink ref="AE289" r:id="rId180" display="https://ieeg-my.sharepoint.com/:b:/g/personal/transparencia_ieeg_org_mx/IQC9Mo_NsxSbRrapdh_wDBLOATwcfn2TuR0MwCJ5-RQ1KW0?e=J8xCaF" xr:uid="{54B7E292-5979-4872-B1D9-66C3449F53DB}"/>
    <hyperlink ref="AE290" r:id="rId181" display="https://ieeg-my.sharepoint.com/:b:/g/personal/transparencia_ieeg_org_mx/IQA_KsoVokdCSpRU9xbAhaAhARxpz8A7es_8uigHheAH5-U?e=uEVhP0" xr:uid="{DC64FE94-EEC1-4A1F-B586-CE6724F8455B}"/>
    <hyperlink ref="AE291" r:id="rId182" display="https://ieeg-my.sharepoint.com/:b:/g/personal/transparencia_ieeg_org_mx/IQAjep5H8KDuRqarByNqHqcfARwT8NmtGUq1KFo-99qj_Uo?e=wcgema" xr:uid="{6CE81DDA-BDF6-4889-8AD1-9337F4B29C25}"/>
    <hyperlink ref="AE292" r:id="rId183" display="https://ieeg-my.sharepoint.com/:b:/g/personal/transparencia_ieeg_org_mx/IQAjep5H8KDuRqarByNqHqcfARwT8NmtGUq1KFo-99qj_Uo?e=wcgema" xr:uid="{1F648927-4EA7-4D2F-AD28-507DD504A876}"/>
    <hyperlink ref="AE293" r:id="rId184" display="https://ieeg-my.sharepoint.com/:b:/g/personal/transparencia_ieeg_org_mx/IQDQ9LVbt07yRJqgtMYNRywnAS24RPvtSMEMF95RjM-epao?e=Evu9oQ" xr:uid="{1C87AFBF-84FE-4FD2-B0F9-C6E7483D7E51}"/>
    <hyperlink ref="AE298" r:id="rId185" display="https://ieeg-my.sharepoint.com/:b:/g/personal/transparencia_ieeg_org_mx/IQDNgAtiODCHTJpsyEgKN_UyAb7w-dd01OvkRjHd94M4zuE?e=nmXQI8" xr:uid="{F97BEE5D-35E6-457F-932B-4364CCFB47C5}"/>
    <hyperlink ref="AE299" r:id="rId186" display="https://ieeg-my.sharepoint.com/:b:/g/personal/transparencia_ieeg_org_mx/IQC3-H7Cv0oWS5u1A-8c_1-wAZUR0bucMV4AQi4xvfp6OTs?e=cWEJdG" xr:uid="{2A95DB19-A05B-49AF-9A2F-2BFF3951E2A1}"/>
    <hyperlink ref="AE300" r:id="rId187" display="https://ieeg-my.sharepoint.com/:b:/g/personal/transparencia_ieeg_org_mx/IQCpiva_GWfdTIjzcy6QGeGzAUTnw8s7uLzboecM_NVXeDQ?e=FIxAUS" xr:uid="{604C6267-02E2-4F45-82AE-E5CB7EE43E3B}"/>
    <hyperlink ref="AE304" r:id="rId188" display="https://ieeg-my.sharepoint.com/:b:/g/personal/transparencia_ieeg_org_mx/IQDfAYl5JSZkSLv9fRtXzybwAWX_FOfTgW9iocmYv3DLU_0?e=YI0TqM" xr:uid="{DD30D22E-0919-42B7-9E49-BDDA983EB400}"/>
    <hyperlink ref="AE305" r:id="rId189" display="https://ieeg-my.sharepoint.com/:b:/g/personal/transparencia_ieeg_org_mx/IQB0j9oiQzH5T6rltvHIrpoCAdXjXKi8CXrvQhrKN9jdnlU?e=WiDJGF" xr:uid="{C1BB5E8E-49A6-4BC2-B480-7EA7BBFF5C20}"/>
    <hyperlink ref="AE306" r:id="rId190" display="https://ieeg-my.sharepoint.com/:b:/g/personal/transparencia_ieeg_org_mx/IQB0j9oiQzH5T6rltvHIrpoCAdXjXKi8CXrvQhrKN9jdnlU?e=WiDJGF" xr:uid="{4C2B723C-808F-43DC-B14F-D8EDEFDBF53F}"/>
    <hyperlink ref="AE311" r:id="rId191" display="https://ieeg-my.sharepoint.com/:b:/g/personal/transparencia_ieeg_org_mx/IQCVdhdfKO3wQKGt9cE3Ver9AdS3IuRDD75cdkBXAihB1s0?e=r59sds" xr:uid="{1AE5E98F-14DD-4B44-8E5C-2ADBDA2A8B2E}"/>
    <hyperlink ref="AE312" r:id="rId192" display="https://ieeg-my.sharepoint.com/:b:/g/personal/transparencia_ieeg_org_mx/IQBNiqQ0asE3T5UR0sKVaV_jAcw91VBDhbBejh2YNHESEz8?e=GKL5MH" xr:uid="{B2D5BFE6-1FCD-4CE5-B490-8F687B5215C3}"/>
    <hyperlink ref="AE313" r:id="rId193" display="https://ieeg-my.sharepoint.com/:b:/g/personal/transparencia_ieeg_org_mx/IQAH8iTVDQcTQ57cZr_faURsAaQWkifvVrJze36-hyEtdGo?e=0c8p8s" xr:uid="{C3A85BD7-9580-41CE-942F-C7DC6EEDD63E}"/>
    <hyperlink ref="AE314" r:id="rId194" display="https://ieeg-my.sharepoint.com/:b:/g/personal/transparencia_ieeg_org_mx/IQAkfvKc019DRYVVOMa0mXYtAXRjpmDr0ro2kn_-pBgJEF8?e=L0x0Ag" xr:uid="{BDA374CD-7B08-4C46-BF69-461849A2DAB3}"/>
    <hyperlink ref="AE315" r:id="rId195" display="https://ieeg-my.sharepoint.com/:b:/g/personal/transparencia_ieeg_org_mx/IQD2Isw6fOqWSrz4lzRMA7W6ATpHGzA1WMmkKbtjzC6puwI?e=eaiF8b" xr:uid="{224F4DAD-29C0-448E-BFD0-C619E631A105}"/>
    <hyperlink ref="AE316" r:id="rId196" display="https://ieeg-my.sharepoint.com/:b:/g/personal/transparencia_ieeg_org_mx/IQBGK4QFUCSwRIyLdyflbbyOAQIO8ol07yRfmFk1pk2Le8M?e=Ll6vBV" xr:uid="{631D1D68-11D0-4B1B-B041-0DC72409E50A}"/>
    <hyperlink ref="AE317" r:id="rId197" display="https://ieeg-my.sharepoint.com/:b:/g/personal/transparencia_ieeg_org_mx/IQCN9yy-ldjfRqkAh8BjeMUYAQH4nlqNQ_1-8oAScptfJPM?e=Uqwr78" xr:uid="{BC178A3F-3263-49F9-B3B4-A6E126F9D979}"/>
    <hyperlink ref="AE318" r:id="rId198" display="https://ieeg-my.sharepoint.com/:b:/g/personal/transparencia_ieeg_org_mx/IQDZoX0Ej-ucSYD_WW6mviO_Ab-ju1JqInCk8-OMgYm6nts?e=yHErR4" xr:uid="{CA645511-AAA9-4227-94C0-337CD78B7702}"/>
    <hyperlink ref="AE319" r:id="rId199" display="https://ieeg-my.sharepoint.com/:b:/g/personal/transparencia_ieeg_org_mx/IQBO07hnn1_tRqJOOzwBbrXgAc_eGL2LKK9NNJiIfK-xQCs?e=MbbakP" xr:uid="{8CC005D7-0DCA-495D-B0F5-CEB0B88AF3A5}"/>
    <hyperlink ref="AE320" r:id="rId200" display="https://ieeg-my.sharepoint.com/:b:/g/personal/transparencia_ieeg_org_mx/IQCzrnORouxVRZiDBM5MdoHaAXkj7HL9AZ-IlYdjKd3Dwc4?e=le5ZiR" xr:uid="{2ABF4173-8037-43E7-AD32-1E592EF52013}"/>
    <hyperlink ref="AE321" r:id="rId201" display="https://ieeg-my.sharepoint.com/:b:/g/personal/transparencia_ieeg_org_mx/IQCjcK3KFIMISZoPdCo7muNaAQ1O0J_n5iLI5Sny1dXIDyw?e=GvbG1g" xr:uid="{6A57489E-0907-4654-B145-68648ED5A2A3}"/>
    <hyperlink ref="AE322" r:id="rId202" display="https://ieeg-my.sharepoint.com/:b:/g/personal/transparencia_ieeg_org_mx/IQCYcJJral9kTZjHspM-vdRtAQZOf55-JBWYfaQjySYnUJQ?e=f7cT9F" xr:uid="{88A8B1FA-653A-48C4-8C82-370A1747A02F}"/>
    <hyperlink ref="AE323" r:id="rId203" display="https://ieeg-my.sharepoint.com/:b:/g/personal/transparencia_ieeg_org_mx/IQDTigV1cOKbSpCUyVMin1oFAXvtJtsdSS3fyiNvLrGZ1RE?e=Hrs7Zf" xr:uid="{C7BE2C8E-CC23-402F-A52B-01ED484ED529}"/>
    <hyperlink ref="AE330" r:id="rId204" display="https://ieeg-my.sharepoint.com/:b:/g/personal/transparencia_ieeg_org_mx/IQCcvqLV7mtWR4BoRptPC_8DARrGkMI5kirmT96SZGrayis?e=5VVGMs" xr:uid="{98AD5985-880A-41B7-982D-11DC96BFB542}"/>
    <hyperlink ref="AE331" r:id="rId205" display="https://ieeg-my.sharepoint.com/:b:/g/personal/transparencia_ieeg_org_mx/IQAmH2tpq-uFQbbHOr7yRDnlAXbhSda3IbOyYH5U22-agro?e=0pRF3t" xr:uid="{58A83168-E247-49C2-84E7-A5B146B97E0E}"/>
    <hyperlink ref="AE332" r:id="rId206" display="https://ieeg-my.sharepoint.com/:b:/g/personal/transparencia_ieeg_org_mx/IQD_F7goSJVGRpuj0Umh7cAyAZMDNVfKTkuVnrWhiCe1aPk?e=S9aujY" xr:uid="{B894A40F-4139-44BE-97B8-8EDE617A24F9}"/>
    <hyperlink ref="AE333" r:id="rId207" display="https://ieeg-my.sharepoint.com/:b:/g/personal/transparencia_ieeg_org_mx/IQBbxwNDhyTRR7G7xlscFbfaAbfSTerkFVCVau6Z3GQ8ihc?e=SQsTnl" xr:uid="{1302380B-B346-47DD-AD38-9B653AA00F75}"/>
    <hyperlink ref="AE334" r:id="rId208" display="https://ieeg-my.sharepoint.com/:b:/g/personal/transparencia_ieeg_org_mx/IQBbxwNDhyTRR7G7xlscFbfaAbfSTerkFVCVau6Z3GQ8ihc?e=SQsTnl" xr:uid="{08919F86-A944-4996-8BB8-79B211886C17}"/>
    <hyperlink ref="AE335" r:id="rId209" display="https://ieeg-my.sharepoint.com/:b:/g/personal/transparencia_ieeg_org_mx/IQB5hMSk-itdQrnioKFpSDjNAS-o7Uhq6zQvG3Gu02nC0MY?e=PvmBKb" xr:uid="{0C2FCB4C-1DB9-4974-A1EB-030C0C40D9D4}"/>
    <hyperlink ref="AE336" r:id="rId210" display="https://ieeg-my.sharepoint.com/:b:/g/personal/transparencia_ieeg_org_mx/IQCe70LAomTsTIT0EOIUGqlNAbjtALOa-BqtxUdRnhbL0Uo?e=KYiayZ" xr:uid="{33253893-14F9-4216-98D3-F711CAF785D2}"/>
    <hyperlink ref="AE337" r:id="rId211" display="https://ieeg-my.sharepoint.com/:b:/g/personal/transparencia_ieeg_org_mx/IQDC4W15eyuvQYgaUXiFuCNqAePrrvAgJhJGM5kg1uiHejw?e=ZXHru5" xr:uid="{DC24ADFA-9284-4176-8907-4EEF8D5149B5}"/>
    <hyperlink ref="AE338" r:id="rId212" display="https://ieeg-my.sharepoint.com/:b:/g/personal/transparencia_ieeg_org_mx/IQBBvtm5cMH4TpxZ7hf3Bn-PAda6V4zR6lNfYavEc03ktj0?e=nNEGgx" xr:uid="{F628F048-1FB7-4E7A-A3B0-4FCEB3EDB256}"/>
    <hyperlink ref="AE339" r:id="rId213" display="https://ieeg-my.sharepoint.com/:b:/g/personal/transparencia_ieeg_org_mx/IQBV6-lFvArOToaazallOjgZARaJwXPHtpeB3aWJeObwOQk?e=9GlId4" xr:uid="{22BFD36A-D8B1-4648-8949-C46A005E63F9}"/>
    <hyperlink ref="AE340" r:id="rId214" display="https://ieeg-my.sharepoint.com/:b:/g/personal/transparencia_ieeg_org_mx/IQBV6-lFvArOToaazallOjgZARaJwXPHtpeB3aWJeObwOQk?e=9GlId4" xr:uid="{16F801D8-B539-41F1-9904-6FE824776355}"/>
    <hyperlink ref="AE341" r:id="rId215" display="https://ieeg-my.sharepoint.com/:b:/g/personal/transparencia_ieeg_org_mx/IQD4qMxS3W9pRYe4l8kTlQPbAaNz0YyvK5TIIkN2xk_GDpg?e=XJ86Pr" xr:uid="{66DA4D5F-C6C7-4935-BB8F-444B29C6EA1D}"/>
    <hyperlink ref="AE342" r:id="rId216" display="https://ieeg-my.sharepoint.com/:b:/g/personal/transparencia_ieeg_org_mx/IQBAY7lo9BBmT7n2_3QaNwMNAT-QfwADx5wuGVy4orwuLOE?e=BBPPnE" xr:uid="{A457697F-936C-4CC3-893E-2EC9599370BE}"/>
    <hyperlink ref="AE343" r:id="rId217" display="https://ieeg-my.sharepoint.com/:b:/g/personal/transparencia_ieeg_org_mx/IQBy11RRV2odQr3Le_aSwkXVAcVAoAnOb5Qz5m7oRzgTPrM?e=jorHsT" xr:uid="{28130B66-8834-4C1E-90E3-3F8DD0C6C955}"/>
    <hyperlink ref="AE344" r:id="rId218" display="https://ieeg-my.sharepoint.com/:b:/g/personal/transparencia_ieeg_org_mx/IQBy11RRV2odQr3Le_aSwkXVAcVAoAnOb5Qz5m7oRzgTPrM?e=jorHsT" xr:uid="{FFFFD454-6694-43D0-8500-877AEDD285B6}"/>
    <hyperlink ref="AE346" r:id="rId219" display="https://ieeg-my.sharepoint.com/:b:/g/personal/transparencia_ieeg_org_mx/IQBy11RRV2odQr3Le_aSwkXVAcVAoAnOb5Qz5m7oRzgTPrM?e=jorHsT" xr:uid="{1C785EF6-F53A-4031-9964-423F0D018361}"/>
    <hyperlink ref="AE349" r:id="rId220" display="https://ieeg-my.sharepoint.com/:b:/g/personal/transparencia_ieeg_org_mx/IQDFrtR3A6MLS4i_1pgxklnWAfVPtnMaOmHa3qPu0A26XIU?e=5Gq8dk" xr:uid="{B1E145D7-A39A-4E93-89F9-5F7557944969}"/>
    <hyperlink ref="AE350" r:id="rId221" display="https://ieeg-my.sharepoint.com/:b:/g/personal/transparencia_ieeg_org_mx/IQCkvnNszDw3SIsjMhL7gfGvASWbMq60Xz4cRlSNDbGhO-c?e=8GERGH" xr:uid="{8556CB9D-15A6-4EE0-A9D8-875035C20666}"/>
    <hyperlink ref="AE351" r:id="rId222" display="https://ieeg-my.sharepoint.com/:b:/g/personal/transparencia_ieeg_org_mx/IQCwedi2b0lnRbnU_gdinHR-AX6SluEcpwHwHRnrBxgV9rg?e=HFhAJZ" xr:uid="{EC72EA34-566B-4873-8277-6D0C54C4472D}"/>
    <hyperlink ref="AE353" r:id="rId223" display="https://ieeg-my.sharepoint.com/:b:/g/personal/transparencia_ieeg_org_mx/IQDQaMzU3Mf6Qp6i6BbHDnASAYecVAkz0HAWfNA6A166Qnw?e=3fiZ5D" xr:uid="{68E3C042-C17A-4CCC-AE36-A07A28DBA956}"/>
    <hyperlink ref="AE354" r:id="rId224" display="https://ieeg-my.sharepoint.com/:b:/g/personal/transparencia_ieeg_org_mx/IQCLZJ7evfpARKAcFd-AyA_3AYFlljL5LjrBIH6ysuqzSqY?e=p4SHPC" xr:uid="{38A8767A-9767-4DB7-8AB2-702824E8911A}"/>
    <hyperlink ref="AE355" r:id="rId225" display="https://ieeg-my.sharepoint.com/:b:/g/personal/transparencia_ieeg_org_mx/IQB6Ttfx1PK5RoboYETloVoMAfbB5dxGds8o5fxnWbfeoxg?e=dsDx82" xr:uid="{D381D1AF-C3A1-4FF9-A709-103E97872E67}"/>
    <hyperlink ref="AE357" r:id="rId226" display="https://ieeg-my.sharepoint.com/:b:/g/personal/transparencia_ieeg_org_mx/IQCmMN8pjpe1QZdo-GA51W6IAb34B7b9H2U8UjvGLnqCi3c?e=iBeZqv" xr:uid="{DB3CC3EC-BCB6-4FB9-B7DD-A008468E6F81}"/>
    <hyperlink ref="AE359" r:id="rId227" display="https://ieeg-my.sharepoint.com/:b:/g/personal/transparencia_ieeg_org_mx/IQA5dl2FCRkjQ4wwBFngcD_5AUctJ9-FKZYS6nBXAWR4RSc?e=WxtiM0" xr:uid="{29DAF44E-4A59-4CB0-BB05-D1899491A587}"/>
    <hyperlink ref="AE361" r:id="rId228" display="https://ieeg-my.sharepoint.com/:b:/g/personal/transparencia_ieeg_org_mx/IQBfrpuJ3LGfRoaQRYQOBqaSAR-tNR02eWE_dIglCMgau4k?e=KCneCk" xr:uid="{D6B63B7C-8D71-4F99-AD19-07E694780383}"/>
    <hyperlink ref="AE362" r:id="rId229" display="https://ieeg-my.sharepoint.com/:b:/g/personal/transparencia_ieeg_org_mx/IQBSar2a40wPR7mMVjWyUfJEASaOntU_mjuKE9M2fyFP1Mg?e=jJyfMc" xr:uid="{4EDA011E-9CAD-452A-B733-392A9D1E497C}"/>
    <hyperlink ref="AE364" r:id="rId230" display="https://ieeg-my.sharepoint.com/:b:/g/personal/transparencia_ieeg_org_mx/IQCYakrMiPk6T7ZRzCDtOVoeAW0SnJXA5d0be5a9Hbn9NgI?e=dLacWS" xr:uid="{94FF1A85-EE43-47A7-A865-4E2A79C79186}"/>
    <hyperlink ref="AE365" r:id="rId231" display="https://ieeg-my.sharepoint.com/:b:/g/personal/transparencia_ieeg_org_mx/IQDHFJUR0WguRKLDEDrq8alTAVEU5bSfXdIx_lEO1dEXVw0?e=6a1in3" xr:uid="{2EABFBD7-062D-48F4-B895-84513D4D9261}"/>
    <hyperlink ref="AE366" r:id="rId232" display="https://ieeg-my.sharepoint.com/:b:/g/personal/transparencia_ieeg_org_mx/IQDwej7iHuobRr8HKUFaVhQKAVmiSsX1vJffid2QxrIQ2p4?e=ntIchw" xr:uid="{F3F211F5-FC0E-49E7-83BB-1C02329F24D8}"/>
    <hyperlink ref="AE368" r:id="rId233" display="https://ieeg-my.sharepoint.com/:b:/g/personal/transparencia_ieeg_org_mx/IQDTWEgJJ97kSrf7gEpSYH1YAa1e4w9IRGidcATp2SHSh1g?e=PaqvtZ" xr:uid="{E1FBCB37-82E0-4E4E-93FC-3EC3738E9FE2}"/>
    <hyperlink ref="AE369" r:id="rId234" display="https://ieeg-my.sharepoint.com/:b:/g/personal/transparencia_ieeg_org_mx/IQA07_Dhtvc9T6PLs8RqipOeAef9GzfFRPcK9bCe9udhmW8?e=aAe4VQ" xr:uid="{D7B1F245-4C54-414D-97D1-32009A2C1799}"/>
    <hyperlink ref="AE370" r:id="rId235" display="https://ieeg-my.sharepoint.com/:b:/g/personal/transparencia_ieeg_org_mx/IQAjCPm8ZZ2JRYjU2ik8utckAfPVXIQOkafYoo20FrE1W_s?e=bvsafW" xr:uid="{E7670BEE-4924-4398-B71C-38EE771BE0F1}"/>
    <hyperlink ref="AE371" r:id="rId236" display="https://ieeg-my.sharepoint.com/:b:/g/personal/transparencia_ieeg_org_mx/IQB84F4Vjr5mSY5aTZ32-BjcAQzKWJCctB3tVrqGQv7ljeA?e=ErevsR" xr:uid="{F3F81CB9-F4A1-409E-9282-9449587B04FF}"/>
    <hyperlink ref="AE372" r:id="rId237" display="https://ieeg-my.sharepoint.com/:b:/g/personal/transparencia_ieeg_org_mx/IQBk2EthyLauRKJEykD964blAWVPBnwhgRJSmX1VyTXwF8M?e=Kv2Kl0" xr:uid="{BAF49B97-FD23-4048-BCAD-7566587492A6}"/>
    <hyperlink ref="AE373" r:id="rId238" display="https://ieeg-my.sharepoint.com/:b:/g/personal/transparencia_ieeg_org_mx/IQBT9YSM3NOIT4BjmsYoOVkCAdafMydxNfsvpsIG7DLadCQ?e=a9WN02" xr:uid="{4FBD0439-1FA4-4829-BEAC-D361E98B40B1}"/>
    <hyperlink ref="AE374" r:id="rId239" display="https://ieeg-my.sharepoint.com/:b:/g/personal/transparencia_ieeg_org_mx/IQDKrY6Xl2lvRLgXAuMG1F1IAbnFRwnRPTKHy9RU7KIGKTo?e=YWZRC7" xr:uid="{0D1FE3F6-6320-49C1-9E1E-6B31B3AF24CB}"/>
    <hyperlink ref="AE375" r:id="rId240" display="https://ieeg-my.sharepoint.com/:b:/g/personal/transparencia_ieeg_org_mx/IQDjLN07Nw7nTLNKbDRu37YsAU3KvjqJXCMwSL3KzPrGn7E?e=fWYHPQ" xr:uid="{D69C6A8C-E3AB-4348-B148-839982FBC91A}"/>
    <hyperlink ref="AE376" r:id="rId241" display="https://ieeg-my.sharepoint.com/:b:/g/personal/transparencia_ieeg_org_mx/IQAdincB3Bp6SIsKHeRGl32HASS52KrgL6YoiBrcq79OPUw?e=y79vAz" xr:uid="{4662395C-3D19-4CB4-B217-D5B53C37497E}"/>
    <hyperlink ref="AE377" r:id="rId242" display="https://ieeg-my.sharepoint.com/:b:/g/personal/transparencia_ieeg_org_mx/IQAij-dmi8vZTqMCJfO3usKoAQ8uGhgDsntZVvGwyfH1VO4?e=dutQQV" xr:uid="{98A52D4A-EA8D-4800-8352-2E996A65C5AE}"/>
    <hyperlink ref="AE378" r:id="rId243" display="https://ieeg-my.sharepoint.com/:b:/g/personal/transparencia_ieeg_org_mx/IQAwZFntx4I1R58KFjJQ8D0RAeuujJ330N0eMHX44dSwvmU?e=yxfWPj" xr:uid="{6C322AD5-1057-4FFF-8DF7-92E9597CB1C9}"/>
    <hyperlink ref="AE379" r:id="rId244" display="https://ieeg-my.sharepoint.com/:b:/g/personal/transparencia_ieeg_org_mx/IQBrgIH8PJhKQLlLWiMDJ_umAZS8d2Y4gyEM8DDl2KLmf8A?e=RDIqlS" xr:uid="{6841F113-2A6A-4261-89B9-AF2D10AB04AB}"/>
    <hyperlink ref="AE380" r:id="rId245" display="https://ieeg-my.sharepoint.com/:b:/g/personal/transparencia_ieeg_org_mx/IQAW-RKlKI0YR5394IWwK2sQAamu6z-eBr9MXOLsS5s8g3U?e=Xq3QgW" xr:uid="{CAA81B8E-E936-4648-825B-554FEBA6FC4E}"/>
    <hyperlink ref="AE381" r:id="rId246" display="https://ieeg-my.sharepoint.com/:b:/g/personal/transparencia_ieeg_org_mx/IQClqXufuxUHRKn7QxRXngg2ATae-T7NQEBn2Fhi2jWOQvY?e=NBd7yW" xr:uid="{EE0FC804-BA74-438C-B481-B0212DF49910}"/>
    <hyperlink ref="AE382" r:id="rId247" display="https://ieeg-my.sharepoint.com/:b:/g/personal/transparencia_ieeg_org_mx/IQCOUKl3g4SwQb80tJIj57w4AWf9RI-zKjc5NifOCORuxyY?e=J6YEdk" xr:uid="{BDF5C059-15D5-4A51-844E-251E9BFCBF25}"/>
    <hyperlink ref="AE383" r:id="rId248" display="https://ieeg-my.sharepoint.com/:b:/g/personal/transparencia_ieeg_org_mx/IQASQljyDGOdT6U9vSG-NPGdASVPSBjzHp8CMarRgYi-TBI?e=bznSXS" xr:uid="{2399556F-8D79-4E23-ACD1-C99020C7068C}"/>
    <hyperlink ref="AE384" r:id="rId249" display="https://ieeg-my.sharepoint.com/:b:/g/personal/transparencia_ieeg_org_mx/IQDY_mCO6pMBRLfigkR3SuNLARNIErcNNe4uQNSYqyGVL7o?e=hQcZRo" xr:uid="{410AC85D-7D64-478F-AFE3-9327FA98F6F3}"/>
    <hyperlink ref="AE386" r:id="rId250" display="https://ieeg-my.sharepoint.com/:b:/g/personal/transparencia_ieeg_org_mx/IQDA_vh8GkEiR50-sDu5MtWiAZ7jc51CZXd0t5euDP3inl8?e=p15Iao" xr:uid="{B5D8FB2D-F356-49A9-A084-BD192576E3DD}"/>
    <hyperlink ref="AE390" r:id="rId251" display="https://ieeg-my.sharepoint.com/:b:/g/personal/transparencia_ieeg_org_mx/IQCMrZLrdvEfSYIM6hT-ZslpAYZMM2YJfZqDfgC-o1TVvhs?e=nJaxZs" xr:uid="{F70FA777-3DCE-4620-AAFB-74FCFE5434E6}"/>
    <hyperlink ref="AE391" r:id="rId252" display="https://ieeg-my.sharepoint.com/:b:/g/personal/transparencia_ieeg_org_mx/IQASFUg8yqBLRL3_KrrUcIF0AS_MmBPqKXXUt7vSxoSpI8M?e=HqHZmO" xr:uid="{9191728E-64AA-4414-8E00-834F804D8ACB}"/>
    <hyperlink ref="AE392" r:id="rId253" display="https://ieeg-my.sharepoint.com/:b:/g/personal/transparencia_ieeg_org_mx/IQAfJ32OAXBDQYIu1uLTUChqAUWvWGRy_-CtlmEwSZ8Rhzg?e=7GRYn3" xr:uid="{B08725D1-D359-45A4-AF56-AC6EBF9A5054}"/>
    <hyperlink ref="AE394" r:id="rId254" display="https://ieeg-my.sharepoint.com/:b:/g/personal/transparencia_ieeg_org_mx/IQDknQ5aPNC9QoOIN9uvDgZrARYyG89xAPFJmAN6ZX6QgEg?e=Nu5H6X" xr:uid="{53305F2E-0869-4069-8B7B-42369A627726}"/>
    <hyperlink ref="AE400" r:id="rId255" display="https://ieeg-my.sharepoint.com/:b:/g/personal/transparencia_ieeg_org_mx/IQBHlnrMaCjqS4G-H_fveeELAUwnKD07modJubChxDjQuY0?e=a4EOpX" xr:uid="{48B3DB93-43FB-4466-B408-5F91027B0FB9}"/>
    <hyperlink ref="AE402" r:id="rId256" display="https://ieeg-my.sharepoint.com/:b:/g/personal/transparencia_ieeg_org_mx/IQCeruiO3SQ1SaaZVs4WSYN2Af3lNGAR2xmewPFnSgywo20?e=n1sf8F" xr:uid="{7A0CD04F-D178-4DAD-A4C3-35C2FF3AD47C}"/>
    <hyperlink ref="AE403" r:id="rId257" display="https://ieeg-my.sharepoint.com/:b:/g/personal/transparencia_ieeg_org_mx/IQBGalln3qnJTYwPiYNf_BkHARKyrRverig7_S2vyqNA9F4?e=6KqvVq" xr:uid="{9943B77D-E98B-4010-95A1-812D14B7BBD9}"/>
    <hyperlink ref="AE404" r:id="rId258" display="https://ieeg-my.sharepoint.com/:b:/g/personal/transparencia_ieeg_org_mx/IQAgdlVx5Y61RICNTkvyEJJYAewMi_6nIzpD8DDqvgszwHA?e=CLQoej" xr:uid="{BE868006-6FC0-4044-AA27-EADF0D8E3D52}"/>
    <hyperlink ref="AE405" r:id="rId259" display="https://ieeg-my.sharepoint.com/:b:/g/personal/transparencia_ieeg_org_mx/IQBpAFF6oDsdRa56Ege1iQ70ATSRzMIfIeXY2ZzadhMmj_k?e=Y6pFba" xr:uid="{4AC943F5-97B2-4AFE-8C5C-3FB249138F8D}"/>
    <hyperlink ref="AE406" r:id="rId260" display="https://ieeg-my.sharepoint.com/:b:/g/personal/transparencia_ieeg_org_mx/IQBqhnl9bE47TLB5cDVwV_jnAVTVIjmsoS3-8PbWQsT6dzc?e=aQljf3" xr:uid="{0629D054-9255-4B7B-A226-B52F213A2254}"/>
    <hyperlink ref="AE407" r:id="rId261" display="https://ieeg-my.sharepoint.com/:b:/g/personal/transparencia_ieeg_org_mx/IQBZ_0UAQuZOQbqE3FtKAccNAYDAeff7Y_oSva4PpKA4grA?e=yU1PUR" xr:uid="{5DFC1EE5-D849-412D-90FD-B6BE4BDB8BDB}"/>
    <hyperlink ref="AE408" r:id="rId262" display="https://ieeg-my.sharepoint.com/:b:/g/personal/transparencia_ieeg_org_mx/IQDTFbjsormLQb09GZpTYA4TAWCFTtmjaxIm-OW3BTQJiXw?e=N2csqA" xr:uid="{65A4D8CB-9D5D-4ACC-8BE8-2C536933E368}"/>
    <hyperlink ref="AE409" r:id="rId263" display="https://ieeg-my.sharepoint.com/:b:/g/personal/transparencia_ieeg_org_mx/IQDx6NTC-SsgSYXop7mHs3ZwATcxHbdq1LLh7Vfz4ka3TZ4?e=wxcUrj" xr:uid="{715B2AA1-19D5-46A1-88D7-143BF00E435A}"/>
    <hyperlink ref="AE410" r:id="rId264" display="https://ieeg-my.sharepoint.com/:b:/g/personal/transparencia_ieeg_org_mx/IQCAfG5ihGDGT7SLKbzKDVZfARc6KDW3VLwP0RNFL47nh3A?e=ccjEd6" xr:uid="{A7F718E8-5F5A-4337-86E7-262CB26A6756}"/>
    <hyperlink ref="AE411" r:id="rId265" display="https://ieeg-my.sharepoint.com/:b:/g/personal/transparencia_ieeg_org_mx/IQCIw0iOOjOWRKkKjnbW1BjNAUxMKNFzr50NMHN0aR5ha8k?e=KWhIZq" xr:uid="{2816236D-B449-425F-9171-6B14A0EEFCB4}"/>
    <hyperlink ref="AE412" r:id="rId266" display="https://ieeg-my.sharepoint.com/:b:/g/personal/transparencia_ieeg_org_mx/IQCTm9W-P3MXQp63yqJyyzk0Ad_oW9knvgQG79DZ2coXDzM?e=xNzLhE" xr:uid="{8C8C8688-D059-4E91-B090-360E4E518586}"/>
    <hyperlink ref="AE413" r:id="rId267" display="https://ieeg-my.sharepoint.com/:b:/g/personal/transparencia_ieeg_org_mx/IQBYoJc0KCy3S4qZuZPpFKmZAY3ZlmoowNTqQa24a1hVZcA?e=SbYmlw" xr:uid="{6BAB1B9B-8165-43BB-B52F-2483FCDB863D}"/>
    <hyperlink ref="AE414" r:id="rId268" display="https://ieeg-my.sharepoint.com/:b:/g/personal/transparencia_ieeg_org_mx/IQA_kZ4FTsN0SY9wHClGTTVNAYAMlj_-nBfLMXa1eTZhJeg?e=0Aad1C" xr:uid="{8DA84F64-9C59-4149-8A54-0DB2FF1CE9EC}"/>
    <hyperlink ref="AE401" r:id="rId269" display="https://ieeg-my.sharepoint.com/:b:/g/personal/transparencia_ieeg_org_mx/IQAzvzQZgnHzSp6eMHDWwlbFAcICgZwqbF7lUTFKC46iKiM?e=XCbWnc" xr:uid="{F407E8BB-BB3F-464A-81EB-62AEC61C9501}"/>
    <hyperlink ref="AE101" r:id="rId270" display="https://ieeg-my.sharepoint.com/:b:/g/personal/transparencia_ieeg_org_mx/IQCzh9TchogVSYqp8_z71vSVAaCHyaBwQBFy_61BRetpFB0?e=ixmVyq" xr:uid="{8BFA81C6-172A-4665-AD22-1201B19745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106</v>
      </c>
    </row>
    <row r="2" spans="1:1" x14ac:dyDescent="0.25">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11"/>
  <sheetViews>
    <sheetView topLeftCell="B3" workbookViewId="0">
      <selection activeCell="D4" sqref="D4"/>
    </sheetView>
  </sheetViews>
  <sheetFormatPr baseColWidth="10" defaultColWidth="9.140625" defaultRowHeight="15" x14ac:dyDescent="0.25"/>
  <cols>
    <col min="1" max="1" width="5.42578125"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108</v>
      </c>
      <c r="C2" t="s">
        <v>109</v>
      </c>
      <c r="D2" t="s">
        <v>110</v>
      </c>
    </row>
    <row r="3" spans="1:4" ht="30" x14ac:dyDescent="0.25">
      <c r="A3" s="1" t="s">
        <v>111</v>
      </c>
      <c r="B3" s="1" t="s">
        <v>112</v>
      </c>
      <c r="C3" s="1" t="s">
        <v>113</v>
      </c>
      <c r="D3" s="1" t="s">
        <v>114</v>
      </c>
    </row>
    <row r="4" spans="1:4" x14ac:dyDescent="0.25">
      <c r="A4" s="3">
        <v>1</v>
      </c>
      <c r="B4" s="3">
        <v>3720</v>
      </c>
      <c r="C4" s="3" t="s">
        <v>801</v>
      </c>
      <c r="D4" s="6">
        <v>102</v>
      </c>
    </row>
    <row r="5" spans="1:4" x14ac:dyDescent="0.25">
      <c r="A5" s="3">
        <v>2</v>
      </c>
      <c r="B5" s="3">
        <v>3720</v>
      </c>
      <c r="C5" s="3" t="s">
        <v>801</v>
      </c>
      <c r="D5" s="6">
        <v>181</v>
      </c>
    </row>
    <row r="6" spans="1:4" x14ac:dyDescent="0.25">
      <c r="A6" s="3">
        <v>3</v>
      </c>
      <c r="B6" s="3">
        <v>3720</v>
      </c>
      <c r="C6" s="3" t="s">
        <v>801</v>
      </c>
      <c r="D6" s="6">
        <v>152</v>
      </c>
    </row>
    <row r="7" spans="1:4" x14ac:dyDescent="0.25">
      <c r="A7" s="3">
        <v>4</v>
      </c>
      <c r="B7" s="3">
        <v>3720</v>
      </c>
      <c r="C7" s="3" t="s">
        <v>801</v>
      </c>
      <c r="D7" s="6">
        <v>92</v>
      </c>
    </row>
    <row r="8" spans="1:4" x14ac:dyDescent="0.25">
      <c r="A8" s="3">
        <v>5</v>
      </c>
      <c r="B8" s="3">
        <v>3750</v>
      </c>
      <c r="C8" s="3" t="s">
        <v>104</v>
      </c>
      <c r="D8" s="6">
        <v>543</v>
      </c>
    </row>
    <row r="9" spans="1:4" x14ac:dyDescent="0.25">
      <c r="A9" s="3">
        <v>6</v>
      </c>
      <c r="B9" s="3">
        <v>3750</v>
      </c>
      <c r="C9" s="3" t="s">
        <v>104</v>
      </c>
      <c r="D9" s="6">
        <v>181</v>
      </c>
    </row>
    <row r="10" spans="1:4" x14ac:dyDescent="0.25">
      <c r="A10" s="3">
        <v>7</v>
      </c>
      <c r="B10" s="3">
        <v>3750</v>
      </c>
      <c r="C10" s="3" t="s">
        <v>104</v>
      </c>
      <c r="D10" s="6">
        <v>181</v>
      </c>
    </row>
    <row r="11" spans="1:4" x14ac:dyDescent="0.25">
      <c r="A11" s="3">
        <v>8</v>
      </c>
      <c r="B11" s="3">
        <v>3750</v>
      </c>
      <c r="C11" s="3" t="s">
        <v>104</v>
      </c>
      <c r="D11" s="6">
        <v>181</v>
      </c>
    </row>
    <row r="12" spans="1:4" x14ac:dyDescent="0.25">
      <c r="A12" s="3">
        <v>9</v>
      </c>
      <c r="B12" s="3">
        <v>3750</v>
      </c>
      <c r="C12" s="3" t="s">
        <v>104</v>
      </c>
      <c r="D12" s="6">
        <v>181</v>
      </c>
    </row>
    <row r="13" spans="1:4" x14ac:dyDescent="0.25">
      <c r="A13" s="3">
        <v>10</v>
      </c>
      <c r="B13" s="3">
        <v>3750</v>
      </c>
      <c r="C13" s="3" t="s">
        <v>104</v>
      </c>
      <c r="D13" s="6">
        <v>181</v>
      </c>
    </row>
    <row r="14" spans="1:4" x14ac:dyDescent="0.25">
      <c r="A14" s="3">
        <v>11</v>
      </c>
      <c r="B14" s="3">
        <v>3750</v>
      </c>
      <c r="C14" s="3" t="s">
        <v>104</v>
      </c>
      <c r="D14" s="6">
        <v>181</v>
      </c>
    </row>
    <row r="15" spans="1:4" x14ac:dyDescent="0.25">
      <c r="A15" s="3">
        <v>12</v>
      </c>
      <c r="B15" s="3">
        <v>3750</v>
      </c>
      <c r="C15" s="3" t="s">
        <v>104</v>
      </c>
      <c r="D15" s="6">
        <v>543</v>
      </c>
    </row>
    <row r="16" spans="1:4" x14ac:dyDescent="0.25">
      <c r="A16" s="3">
        <v>13</v>
      </c>
      <c r="B16" s="3">
        <v>3750</v>
      </c>
      <c r="C16" s="3" t="s">
        <v>104</v>
      </c>
      <c r="D16" s="6">
        <v>181</v>
      </c>
    </row>
    <row r="17" spans="1:4" x14ac:dyDescent="0.25">
      <c r="A17" s="3">
        <v>14</v>
      </c>
      <c r="B17" s="3">
        <v>3750</v>
      </c>
      <c r="C17" s="3" t="s">
        <v>104</v>
      </c>
      <c r="D17" s="6">
        <v>181</v>
      </c>
    </row>
    <row r="18" spans="1:4" x14ac:dyDescent="0.25">
      <c r="A18" s="3">
        <v>15</v>
      </c>
      <c r="B18" s="3">
        <v>3750</v>
      </c>
      <c r="C18" s="3" t="s">
        <v>104</v>
      </c>
      <c r="D18" s="6">
        <v>181</v>
      </c>
    </row>
    <row r="19" spans="1:4" x14ac:dyDescent="0.25">
      <c r="A19" s="3">
        <v>16</v>
      </c>
      <c r="B19" s="3">
        <v>3750</v>
      </c>
      <c r="C19" s="3" t="s">
        <v>104</v>
      </c>
      <c r="D19" s="6">
        <v>181</v>
      </c>
    </row>
    <row r="20" spans="1:4" x14ac:dyDescent="0.25">
      <c r="A20" s="3">
        <v>17</v>
      </c>
      <c r="B20" s="3">
        <v>3750</v>
      </c>
      <c r="C20" s="3" t="s">
        <v>104</v>
      </c>
      <c r="D20" s="6">
        <v>362</v>
      </c>
    </row>
    <row r="21" spans="1:4" x14ac:dyDescent="0.25">
      <c r="A21" s="3">
        <v>18</v>
      </c>
      <c r="B21" s="3">
        <v>3750</v>
      </c>
      <c r="C21" s="3" t="s">
        <v>104</v>
      </c>
      <c r="D21" s="6">
        <v>724</v>
      </c>
    </row>
    <row r="22" spans="1:4" x14ac:dyDescent="0.25">
      <c r="A22" s="3">
        <v>19</v>
      </c>
      <c r="B22" s="3">
        <v>3750</v>
      </c>
      <c r="C22" s="3" t="s">
        <v>104</v>
      </c>
      <c r="D22" s="6">
        <v>724</v>
      </c>
    </row>
    <row r="23" spans="1:4" x14ac:dyDescent="0.25">
      <c r="A23" s="3">
        <v>20</v>
      </c>
      <c r="B23" s="3">
        <v>3750</v>
      </c>
      <c r="C23" s="3" t="s">
        <v>104</v>
      </c>
      <c r="D23" s="6">
        <v>181</v>
      </c>
    </row>
    <row r="24" spans="1:4" x14ac:dyDescent="0.25">
      <c r="A24" s="3">
        <v>21</v>
      </c>
      <c r="B24" s="3">
        <v>3750</v>
      </c>
      <c r="C24" s="3" t="s">
        <v>104</v>
      </c>
      <c r="D24" s="6">
        <v>543</v>
      </c>
    </row>
    <row r="25" spans="1:4" x14ac:dyDescent="0.25">
      <c r="A25" s="3">
        <v>22</v>
      </c>
      <c r="B25" s="3">
        <v>3750</v>
      </c>
      <c r="C25" s="3" t="s">
        <v>104</v>
      </c>
      <c r="D25" s="6">
        <v>1448</v>
      </c>
    </row>
    <row r="26" spans="1:4" x14ac:dyDescent="0.25">
      <c r="A26" s="3">
        <v>23</v>
      </c>
      <c r="B26" s="3">
        <v>3750</v>
      </c>
      <c r="C26" s="3" t="s">
        <v>104</v>
      </c>
      <c r="D26" s="6">
        <v>362</v>
      </c>
    </row>
    <row r="27" spans="1:4" x14ac:dyDescent="0.25">
      <c r="A27" s="3">
        <v>24</v>
      </c>
      <c r="B27" s="3">
        <v>3750</v>
      </c>
      <c r="C27" s="3" t="s">
        <v>104</v>
      </c>
      <c r="D27" s="6">
        <v>181</v>
      </c>
    </row>
    <row r="28" spans="1:4" x14ac:dyDescent="0.25">
      <c r="A28" s="3">
        <v>25</v>
      </c>
      <c r="B28" s="3">
        <v>3750</v>
      </c>
      <c r="C28" s="3" t="s">
        <v>104</v>
      </c>
      <c r="D28" s="6">
        <v>720.5</v>
      </c>
    </row>
    <row r="29" spans="1:4" x14ac:dyDescent="0.25">
      <c r="A29" s="3">
        <v>26</v>
      </c>
      <c r="B29" s="3">
        <v>3720</v>
      </c>
      <c r="C29" s="3" t="s">
        <v>801</v>
      </c>
      <c r="D29" s="6">
        <v>76</v>
      </c>
    </row>
    <row r="30" spans="1:4" x14ac:dyDescent="0.25">
      <c r="A30" s="3">
        <v>27</v>
      </c>
      <c r="B30" s="3">
        <v>3750</v>
      </c>
      <c r="C30" s="3" t="s">
        <v>104</v>
      </c>
      <c r="D30" s="6">
        <v>402</v>
      </c>
    </row>
    <row r="31" spans="1:4" x14ac:dyDescent="0.25">
      <c r="A31" s="3">
        <v>28</v>
      </c>
      <c r="B31" s="3">
        <v>3750</v>
      </c>
      <c r="C31" s="3" t="s">
        <v>104</v>
      </c>
      <c r="D31" s="6">
        <v>770</v>
      </c>
    </row>
    <row r="32" spans="1:4" x14ac:dyDescent="0.25">
      <c r="A32" s="3">
        <v>29</v>
      </c>
      <c r="B32" s="3">
        <v>3720</v>
      </c>
      <c r="C32" s="3" t="s">
        <v>801</v>
      </c>
      <c r="D32" s="6">
        <v>38</v>
      </c>
    </row>
    <row r="33" spans="1:4" x14ac:dyDescent="0.25">
      <c r="A33" s="3">
        <v>30</v>
      </c>
      <c r="B33" s="3">
        <v>3720</v>
      </c>
      <c r="C33" s="3" t="s">
        <v>801</v>
      </c>
      <c r="D33" s="6">
        <v>73</v>
      </c>
    </row>
    <row r="34" spans="1:4" x14ac:dyDescent="0.25">
      <c r="A34" s="3">
        <v>31</v>
      </c>
      <c r="B34" s="3">
        <v>3750</v>
      </c>
      <c r="C34" s="3" t="s">
        <v>104</v>
      </c>
      <c r="D34" s="6">
        <v>1804.88</v>
      </c>
    </row>
    <row r="35" spans="1:4" x14ac:dyDescent="0.25">
      <c r="A35" s="3">
        <v>32</v>
      </c>
      <c r="B35" s="3">
        <v>3720</v>
      </c>
      <c r="C35" s="3" t="s">
        <v>801</v>
      </c>
      <c r="D35" s="6">
        <v>465</v>
      </c>
    </row>
    <row r="36" spans="1:4" x14ac:dyDescent="0.25">
      <c r="A36" s="3">
        <v>33</v>
      </c>
      <c r="B36" s="3">
        <v>3750</v>
      </c>
      <c r="C36" s="3" t="s">
        <v>104</v>
      </c>
      <c r="D36" s="6">
        <v>1299.1300000000001</v>
      </c>
    </row>
    <row r="37" spans="1:4" x14ac:dyDescent="0.25">
      <c r="A37" s="3">
        <v>34</v>
      </c>
      <c r="B37" s="3">
        <v>3750</v>
      </c>
      <c r="C37" s="3" t="s">
        <v>104</v>
      </c>
      <c r="D37" s="6">
        <v>555</v>
      </c>
    </row>
    <row r="38" spans="1:4" x14ac:dyDescent="0.25">
      <c r="A38" s="3">
        <v>35</v>
      </c>
      <c r="B38" s="3">
        <v>3720</v>
      </c>
      <c r="C38" s="3" t="s">
        <v>801</v>
      </c>
      <c r="D38" s="6">
        <v>254</v>
      </c>
    </row>
    <row r="39" spans="1:4" x14ac:dyDescent="0.25">
      <c r="A39" s="3">
        <v>36</v>
      </c>
      <c r="B39" s="3">
        <v>3720</v>
      </c>
      <c r="C39" s="3" t="s">
        <v>801</v>
      </c>
      <c r="D39" s="6">
        <v>363</v>
      </c>
    </row>
    <row r="40" spans="1:4" x14ac:dyDescent="0.25">
      <c r="A40" s="3">
        <v>37</v>
      </c>
      <c r="B40" s="3">
        <v>3720</v>
      </c>
      <c r="C40" s="3" t="s">
        <v>801</v>
      </c>
      <c r="D40" s="6">
        <v>50</v>
      </c>
    </row>
    <row r="41" spans="1:4" x14ac:dyDescent="0.25">
      <c r="A41" s="3">
        <v>38</v>
      </c>
      <c r="B41" s="3">
        <v>3720</v>
      </c>
      <c r="C41" s="3" t="s">
        <v>801</v>
      </c>
      <c r="D41" s="6">
        <v>936</v>
      </c>
    </row>
    <row r="42" spans="1:4" x14ac:dyDescent="0.25">
      <c r="A42" s="3">
        <v>39</v>
      </c>
      <c r="B42" s="3">
        <v>3750</v>
      </c>
      <c r="C42" s="3" t="s">
        <v>104</v>
      </c>
      <c r="D42" s="6">
        <v>592.76</v>
      </c>
    </row>
    <row r="43" spans="1:4" x14ac:dyDescent="0.25">
      <c r="A43" s="3">
        <v>40</v>
      </c>
      <c r="B43" s="3">
        <v>3750</v>
      </c>
      <c r="C43" s="3" t="s">
        <v>104</v>
      </c>
      <c r="D43" s="6">
        <v>766</v>
      </c>
    </row>
    <row r="44" spans="1:4" x14ac:dyDescent="0.25">
      <c r="A44" s="3">
        <v>41</v>
      </c>
      <c r="B44" s="3">
        <v>3720</v>
      </c>
      <c r="C44" s="3" t="s">
        <v>801</v>
      </c>
      <c r="D44" s="6">
        <v>613</v>
      </c>
    </row>
    <row r="45" spans="1:4" x14ac:dyDescent="0.25">
      <c r="A45" s="3">
        <v>42</v>
      </c>
      <c r="B45" s="3">
        <v>3720</v>
      </c>
      <c r="C45" s="3" t="s">
        <v>801</v>
      </c>
      <c r="D45" s="6">
        <v>458</v>
      </c>
    </row>
    <row r="46" spans="1:4" x14ac:dyDescent="0.25">
      <c r="A46" s="3">
        <v>43</v>
      </c>
      <c r="B46" s="3">
        <v>3750</v>
      </c>
      <c r="C46" s="3" t="s">
        <v>104</v>
      </c>
      <c r="D46" s="6">
        <v>368</v>
      </c>
    </row>
    <row r="47" spans="1:4" x14ac:dyDescent="0.25">
      <c r="A47" s="3">
        <v>44</v>
      </c>
      <c r="B47" s="3">
        <v>3720</v>
      </c>
      <c r="C47" s="3" t="s">
        <v>801</v>
      </c>
      <c r="D47" s="6">
        <v>36</v>
      </c>
    </row>
    <row r="48" spans="1:4" x14ac:dyDescent="0.25">
      <c r="A48" s="3">
        <v>45</v>
      </c>
      <c r="B48" s="3">
        <v>3720</v>
      </c>
      <c r="C48" s="3" t="s">
        <v>801</v>
      </c>
      <c r="D48" s="6">
        <v>44</v>
      </c>
    </row>
    <row r="49" spans="1:4" x14ac:dyDescent="0.25">
      <c r="A49" s="3">
        <v>46</v>
      </c>
      <c r="B49" s="3">
        <v>3720</v>
      </c>
      <c r="C49" s="3" t="s">
        <v>801</v>
      </c>
      <c r="D49" s="6">
        <v>127</v>
      </c>
    </row>
    <row r="50" spans="1:4" x14ac:dyDescent="0.25">
      <c r="A50" s="3">
        <v>47</v>
      </c>
      <c r="B50" s="3">
        <v>3720</v>
      </c>
      <c r="C50" s="3" t="s">
        <v>801</v>
      </c>
      <c r="D50" s="6">
        <v>75</v>
      </c>
    </row>
    <row r="51" spans="1:4" x14ac:dyDescent="0.25">
      <c r="A51" s="3">
        <v>48</v>
      </c>
      <c r="B51" s="3">
        <v>3720</v>
      </c>
      <c r="C51" s="3" t="s">
        <v>801</v>
      </c>
      <c r="D51" s="6">
        <v>69</v>
      </c>
    </row>
    <row r="52" spans="1:4" x14ac:dyDescent="0.25">
      <c r="A52" s="3">
        <v>49</v>
      </c>
      <c r="B52" s="3">
        <v>3720</v>
      </c>
      <c r="C52" s="3" t="s">
        <v>801</v>
      </c>
      <c r="D52" s="6">
        <v>76</v>
      </c>
    </row>
    <row r="53" spans="1:4" x14ac:dyDescent="0.25">
      <c r="A53" s="3">
        <v>50</v>
      </c>
      <c r="B53" s="3">
        <v>3720</v>
      </c>
      <c r="C53" s="3" t="s">
        <v>801</v>
      </c>
      <c r="D53" s="6">
        <v>152</v>
      </c>
    </row>
    <row r="54" spans="1:4" x14ac:dyDescent="0.25">
      <c r="A54" s="3">
        <v>51</v>
      </c>
      <c r="B54" s="3">
        <v>3720</v>
      </c>
      <c r="C54" s="3" t="s">
        <v>801</v>
      </c>
      <c r="D54" s="6">
        <v>103</v>
      </c>
    </row>
    <row r="55" spans="1:4" x14ac:dyDescent="0.25">
      <c r="A55" s="3">
        <v>52</v>
      </c>
      <c r="B55" s="3">
        <v>3720</v>
      </c>
      <c r="C55" s="3" t="s">
        <v>801</v>
      </c>
      <c r="D55" s="6">
        <v>158</v>
      </c>
    </row>
    <row r="56" spans="1:4" x14ac:dyDescent="0.25">
      <c r="A56" s="3">
        <v>53</v>
      </c>
      <c r="B56" s="3">
        <v>3720</v>
      </c>
      <c r="C56" s="3" t="s">
        <v>801</v>
      </c>
      <c r="D56" s="6">
        <v>96</v>
      </c>
    </row>
    <row r="57" spans="1:4" x14ac:dyDescent="0.25">
      <c r="A57" s="3">
        <v>54</v>
      </c>
      <c r="B57" s="3">
        <v>3720</v>
      </c>
      <c r="C57" s="3" t="s">
        <v>801</v>
      </c>
      <c r="D57" s="6">
        <v>274</v>
      </c>
    </row>
    <row r="58" spans="1:4" x14ac:dyDescent="0.25">
      <c r="A58" s="3">
        <v>55</v>
      </c>
      <c r="B58" s="3">
        <v>3720</v>
      </c>
      <c r="C58" s="3" t="s">
        <v>801</v>
      </c>
      <c r="D58" s="6">
        <v>189</v>
      </c>
    </row>
    <row r="59" spans="1:4" x14ac:dyDescent="0.25">
      <c r="A59" s="3">
        <v>56</v>
      </c>
      <c r="B59" s="3">
        <v>3720</v>
      </c>
      <c r="C59" s="3" t="s">
        <v>801</v>
      </c>
      <c r="D59" s="6">
        <v>80</v>
      </c>
    </row>
    <row r="60" spans="1:4" x14ac:dyDescent="0.25">
      <c r="A60" s="3">
        <v>57</v>
      </c>
      <c r="B60" s="3">
        <v>3750</v>
      </c>
      <c r="C60" s="3" t="s">
        <v>104</v>
      </c>
      <c r="D60" s="6">
        <v>362</v>
      </c>
    </row>
    <row r="61" spans="1:4" x14ac:dyDescent="0.25">
      <c r="A61" s="3">
        <v>58</v>
      </c>
      <c r="B61" s="3">
        <v>3750</v>
      </c>
      <c r="C61" s="3" t="s">
        <v>104</v>
      </c>
      <c r="D61" s="6">
        <v>181</v>
      </c>
    </row>
    <row r="62" spans="1:4" x14ac:dyDescent="0.25">
      <c r="A62" s="3">
        <v>59</v>
      </c>
      <c r="B62" s="3">
        <v>3750</v>
      </c>
      <c r="C62" s="3" t="s">
        <v>104</v>
      </c>
      <c r="D62" s="6">
        <v>181</v>
      </c>
    </row>
    <row r="63" spans="1:4" x14ac:dyDescent="0.25">
      <c r="A63" s="3">
        <v>60</v>
      </c>
      <c r="B63" s="3">
        <v>3750</v>
      </c>
      <c r="C63" s="3" t="s">
        <v>104</v>
      </c>
      <c r="D63" s="6">
        <v>181</v>
      </c>
    </row>
    <row r="64" spans="1:4" x14ac:dyDescent="0.25">
      <c r="A64" s="3">
        <v>61</v>
      </c>
      <c r="B64" s="3">
        <v>3750</v>
      </c>
      <c r="C64" s="3" t="s">
        <v>104</v>
      </c>
      <c r="D64" s="6">
        <v>362</v>
      </c>
    </row>
    <row r="65" spans="1:4" x14ac:dyDescent="0.25">
      <c r="A65" s="3">
        <v>62</v>
      </c>
      <c r="B65" s="3">
        <v>3750</v>
      </c>
      <c r="C65" s="3" t="s">
        <v>104</v>
      </c>
      <c r="D65" s="6">
        <v>362</v>
      </c>
    </row>
    <row r="66" spans="1:4" x14ac:dyDescent="0.25">
      <c r="A66" s="3">
        <v>63</v>
      </c>
      <c r="B66" s="3">
        <v>3750</v>
      </c>
      <c r="C66" s="3" t="s">
        <v>104</v>
      </c>
      <c r="D66" s="6">
        <v>181</v>
      </c>
    </row>
    <row r="67" spans="1:4" x14ac:dyDescent="0.25">
      <c r="A67" s="3">
        <v>64</v>
      </c>
      <c r="B67" s="3">
        <v>3750</v>
      </c>
      <c r="C67" s="3" t="s">
        <v>104</v>
      </c>
      <c r="D67" s="6">
        <v>313.5</v>
      </c>
    </row>
    <row r="68" spans="1:4" x14ac:dyDescent="0.25">
      <c r="A68" s="3">
        <v>65</v>
      </c>
      <c r="B68" s="3">
        <v>3750</v>
      </c>
      <c r="C68" s="3" t="s">
        <v>104</v>
      </c>
      <c r="D68" s="6">
        <v>181</v>
      </c>
    </row>
    <row r="69" spans="1:4" x14ac:dyDescent="0.25">
      <c r="A69" s="3">
        <v>66</v>
      </c>
      <c r="B69" s="3">
        <v>3750</v>
      </c>
      <c r="C69" s="3" t="s">
        <v>104</v>
      </c>
      <c r="D69" s="6">
        <v>181</v>
      </c>
    </row>
    <row r="70" spans="1:4" x14ac:dyDescent="0.25">
      <c r="A70" s="3">
        <v>67</v>
      </c>
      <c r="B70" s="3">
        <v>3750</v>
      </c>
      <c r="C70" s="3" t="s">
        <v>104</v>
      </c>
      <c r="D70" s="6">
        <v>362</v>
      </c>
    </row>
    <row r="71" spans="1:4" x14ac:dyDescent="0.25">
      <c r="A71" s="3">
        <v>68</v>
      </c>
      <c r="B71" s="3">
        <v>3750</v>
      </c>
      <c r="C71" s="3" t="s">
        <v>104</v>
      </c>
      <c r="D71" s="6">
        <v>362</v>
      </c>
    </row>
    <row r="72" spans="1:4" x14ac:dyDescent="0.25">
      <c r="A72" s="3">
        <v>69</v>
      </c>
      <c r="B72" s="3">
        <v>3750</v>
      </c>
      <c r="C72" s="3" t="s">
        <v>104</v>
      </c>
      <c r="D72" s="6">
        <v>181</v>
      </c>
    </row>
    <row r="73" spans="1:4" x14ac:dyDescent="0.25">
      <c r="A73" s="3">
        <v>70</v>
      </c>
      <c r="B73" s="3">
        <v>3750</v>
      </c>
      <c r="C73" s="3" t="s">
        <v>104</v>
      </c>
      <c r="D73" s="6">
        <v>543</v>
      </c>
    </row>
    <row r="74" spans="1:4" x14ac:dyDescent="0.25">
      <c r="A74" s="3">
        <v>71</v>
      </c>
      <c r="B74" s="3">
        <v>3750</v>
      </c>
      <c r="C74" s="3" t="s">
        <v>104</v>
      </c>
      <c r="D74" s="6">
        <v>362</v>
      </c>
    </row>
    <row r="75" spans="1:4" x14ac:dyDescent="0.25">
      <c r="A75" s="3">
        <v>72</v>
      </c>
      <c r="B75" s="3">
        <v>3750</v>
      </c>
      <c r="C75" s="3" t="s">
        <v>104</v>
      </c>
      <c r="D75" s="6">
        <v>543</v>
      </c>
    </row>
    <row r="76" spans="1:4" x14ac:dyDescent="0.25">
      <c r="A76" s="3">
        <v>73</v>
      </c>
      <c r="B76" s="3">
        <v>3750</v>
      </c>
      <c r="C76" s="3" t="s">
        <v>104</v>
      </c>
      <c r="D76" s="6">
        <v>543</v>
      </c>
    </row>
    <row r="77" spans="1:4" x14ac:dyDescent="0.25">
      <c r="A77" s="3">
        <v>74</v>
      </c>
      <c r="B77" s="3">
        <v>3750</v>
      </c>
      <c r="C77" s="3" t="s">
        <v>104</v>
      </c>
      <c r="D77" s="6">
        <v>181</v>
      </c>
    </row>
    <row r="78" spans="1:4" x14ac:dyDescent="0.25">
      <c r="A78" s="3">
        <v>75</v>
      </c>
      <c r="B78" s="3">
        <v>3750</v>
      </c>
      <c r="C78" s="3" t="s">
        <v>104</v>
      </c>
      <c r="D78" s="6">
        <v>181</v>
      </c>
    </row>
    <row r="79" spans="1:4" x14ac:dyDescent="0.25">
      <c r="A79" s="3">
        <v>76</v>
      </c>
      <c r="B79" s="3">
        <v>3750</v>
      </c>
      <c r="C79" s="3" t="s">
        <v>104</v>
      </c>
      <c r="D79" s="6">
        <v>181</v>
      </c>
    </row>
    <row r="80" spans="1:4" x14ac:dyDescent="0.25">
      <c r="A80" s="3">
        <v>77</v>
      </c>
      <c r="B80" s="3">
        <v>3750</v>
      </c>
      <c r="C80" s="3" t="s">
        <v>104</v>
      </c>
      <c r="D80" s="6">
        <v>181</v>
      </c>
    </row>
    <row r="81" spans="1:4" x14ac:dyDescent="0.25">
      <c r="A81" s="3">
        <v>78</v>
      </c>
      <c r="B81" s="3">
        <v>3720</v>
      </c>
      <c r="C81" s="3" t="s">
        <v>801</v>
      </c>
      <c r="D81" s="6">
        <v>332</v>
      </c>
    </row>
    <row r="82" spans="1:4" x14ac:dyDescent="0.25">
      <c r="A82" s="3">
        <v>79</v>
      </c>
      <c r="B82" s="3">
        <v>3750</v>
      </c>
      <c r="C82" s="3" t="s">
        <v>104</v>
      </c>
      <c r="D82" s="6">
        <v>340</v>
      </c>
    </row>
    <row r="83" spans="1:4" x14ac:dyDescent="0.25">
      <c r="A83" s="3">
        <v>80</v>
      </c>
      <c r="B83" s="3">
        <v>3750</v>
      </c>
      <c r="C83" s="3" t="s">
        <v>104</v>
      </c>
      <c r="D83" s="6">
        <v>181</v>
      </c>
    </row>
    <row r="84" spans="1:4" x14ac:dyDescent="0.25">
      <c r="A84" s="3">
        <v>81</v>
      </c>
      <c r="B84" s="3">
        <v>3750</v>
      </c>
      <c r="C84" s="3" t="s">
        <v>104</v>
      </c>
      <c r="D84" s="6">
        <v>382.8</v>
      </c>
    </row>
    <row r="85" spans="1:4" x14ac:dyDescent="0.25">
      <c r="A85" s="3">
        <v>82</v>
      </c>
      <c r="B85" s="3">
        <v>3720</v>
      </c>
      <c r="C85" s="3" t="s">
        <v>801</v>
      </c>
      <c r="D85" s="6">
        <v>400</v>
      </c>
    </row>
    <row r="86" spans="1:4" x14ac:dyDescent="0.25">
      <c r="A86" s="3">
        <v>83</v>
      </c>
      <c r="B86" s="3">
        <v>3750</v>
      </c>
      <c r="C86" s="3" t="s">
        <v>104</v>
      </c>
      <c r="D86" s="6">
        <v>1020.8</v>
      </c>
    </row>
    <row r="87" spans="1:4" x14ac:dyDescent="0.25">
      <c r="A87" s="3">
        <v>84</v>
      </c>
      <c r="B87" s="3">
        <v>3750</v>
      </c>
      <c r="C87" s="3" t="s">
        <v>104</v>
      </c>
      <c r="D87" s="6">
        <v>13074.88</v>
      </c>
    </row>
    <row r="88" spans="1:4" x14ac:dyDescent="0.25">
      <c r="A88" s="3">
        <v>85</v>
      </c>
      <c r="B88" s="3">
        <v>3720</v>
      </c>
      <c r="C88" s="3" t="s">
        <v>801</v>
      </c>
      <c r="D88" s="6">
        <v>1474.95</v>
      </c>
    </row>
    <row r="89" spans="1:4" x14ac:dyDescent="0.25">
      <c r="A89" s="3">
        <v>86</v>
      </c>
      <c r="B89" s="3">
        <v>3720</v>
      </c>
      <c r="C89" s="3" t="s">
        <v>801</v>
      </c>
      <c r="D89" s="6">
        <v>430</v>
      </c>
    </row>
    <row r="90" spans="1:4" x14ac:dyDescent="0.25">
      <c r="A90" s="3">
        <v>87</v>
      </c>
      <c r="B90" s="3">
        <v>3750</v>
      </c>
      <c r="C90" s="3" t="s">
        <v>104</v>
      </c>
      <c r="D90" s="6">
        <v>181</v>
      </c>
    </row>
    <row r="91" spans="1:4" x14ac:dyDescent="0.25">
      <c r="A91" s="3">
        <v>88</v>
      </c>
      <c r="B91" s="3">
        <v>3720</v>
      </c>
      <c r="C91" s="3" t="s">
        <v>801</v>
      </c>
      <c r="D91" s="6">
        <v>680</v>
      </c>
    </row>
    <row r="92" spans="1:4" x14ac:dyDescent="0.25">
      <c r="A92" s="3">
        <v>89</v>
      </c>
      <c r="B92" s="3">
        <v>3720</v>
      </c>
      <c r="C92" s="3" t="s">
        <v>801</v>
      </c>
      <c r="D92" s="6">
        <v>223</v>
      </c>
    </row>
    <row r="93" spans="1:4" x14ac:dyDescent="0.25">
      <c r="A93" s="3">
        <v>90</v>
      </c>
      <c r="B93" s="3">
        <v>3720</v>
      </c>
      <c r="C93" s="3" t="s">
        <v>801</v>
      </c>
      <c r="D93" s="6">
        <v>50</v>
      </c>
    </row>
    <row r="94" spans="1:4" x14ac:dyDescent="0.25">
      <c r="A94" s="3">
        <v>91</v>
      </c>
      <c r="B94" s="3">
        <v>3720</v>
      </c>
      <c r="C94" s="3" t="s">
        <v>801</v>
      </c>
      <c r="D94" s="6">
        <v>74</v>
      </c>
    </row>
    <row r="95" spans="1:4" x14ac:dyDescent="0.25">
      <c r="A95" s="3">
        <v>92</v>
      </c>
      <c r="B95" s="3">
        <v>3720</v>
      </c>
      <c r="C95" s="3" t="s">
        <v>801</v>
      </c>
      <c r="D95" s="6">
        <v>50</v>
      </c>
    </row>
    <row r="96" spans="1:4" x14ac:dyDescent="0.25">
      <c r="A96" s="3">
        <v>93</v>
      </c>
      <c r="B96" s="3">
        <v>3720</v>
      </c>
      <c r="C96" s="3" t="s">
        <v>801</v>
      </c>
      <c r="D96" s="6">
        <v>94</v>
      </c>
    </row>
    <row r="97" spans="1:4" x14ac:dyDescent="0.25">
      <c r="A97" s="3">
        <v>94</v>
      </c>
      <c r="B97" s="3">
        <v>3750</v>
      </c>
      <c r="C97" s="3" t="s">
        <v>104</v>
      </c>
      <c r="D97" s="6">
        <v>567</v>
      </c>
    </row>
    <row r="98" spans="1:4" x14ac:dyDescent="0.25">
      <c r="A98" s="3">
        <v>95</v>
      </c>
      <c r="B98" s="3">
        <v>3750</v>
      </c>
      <c r="C98" s="3" t="s">
        <v>104</v>
      </c>
      <c r="D98" s="6">
        <v>181</v>
      </c>
    </row>
    <row r="99" spans="1:4" x14ac:dyDescent="0.25">
      <c r="A99" s="3">
        <v>96</v>
      </c>
      <c r="B99" s="3">
        <v>3750</v>
      </c>
      <c r="C99" s="3" t="s">
        <v>104</v>
      </c>
      <c r="D99" s="6">
        <v>181</v>
      </c>
    </row>
    <row r="100" spans="1:4" x14ac:dyDescent="0.25">
      <c r="A100" s="3">
        <v>97</v>
      </c>
      <c r="B100" s="3">
        <v>3750</v>
      </c>
      <c r="C100" s="3" t="s">
        <v>104</v>
      </c>
      <c r="D100" s="6">
        <v>181</v>
      </c>
    </row>
    <row r="101" spans="1:4" x14ac:dyDescent="0.25">
      <c r="A101" s="3">
        <v>98</v>
      </c>
      <c r="B101" s="3">
        <v>3750</v>
      </c>
      <c r="C101" s="3" t="s">
        <v>104</v>
      </c>
      <c r="D101" s="6">
        <v>362</v>
      </c>
    </row>
    <row r="102" spans="1:4" x14ac:dyDescent="0.25">
      <c r="A102" s="3">
        <v>99</v>
      </c>
      <c r="B102" s="3">
        <v>3750</v>
      </c>
      <c r="C102" s="3" t="s">
        <v>104</v>
      </c>
      <c r="D102" s="6">
        <v>362</v>
      </c>
    </row>
    <row r="103" spans="1:4" x14ac:dyDescent="0.25">
      <c r="A103" s="3">
        <v>100</v>
      </c>
      <c r="B103" s="3">
        <v>3750</v>
      </c>
      <c r="C103" s="3" t="s">
        <v>104</v>
      </c>
      <c r="D103" s="6">
        <v>543</v>
      </c>
    </row>
    <row r="104" spans="1:4" x14ac:dyDescent="0.25">
      <c r="A104" s="3">
        <v>101</v>
      </c>
      <c r="B104" s="3">
        <v>3750</v>
      </c>
      <c r="C104" s="3" t="s">
        <v>104</v>
      </c>
      <c r="D104" s="6">
        <v>362</v>
      </c>
    </row>
    <row r="105" spans="1:4" x14ac:dyDescent="0.25">
      <c r="A105" s="3">
        <v>102</v>
      </c>
      <c r="B105" s="3">
        <v>3750</v>
      </c>
      <c r="C105" s="3" t="s">
        <v>104</v>
      </c>
      <c r="D105" s="6">
        <v>543</v>
      </c>
    </row>
    <row r="106" spans="1:4" x14ac:dyDescent="0.25">
      <c r="A106" s="3">
        <v>103</v>
      </c>
      <c r="B106" s="3">
        <v>3750</v>
      </c>
      <c r="C106" s="3" t="s">
        <v>104</v>
      </c>
      <c r="D106" s="6">
        <v>362</v>
      </c>
    </row>
    <row r="107" spans="1:4" x14ac:dyDescent="0.25">
      <c r="A107" s="3">
        <v>104</v>
      </c>
      <c r="B107" s="3">
        <v>3750</v>
      </c>
      <c r="C107" s="3" t="s">
        <v>104</v>
      </c>
      <c r="D107" s="6">
        <v>905</v>
      </c>
    </row>
    <row r="108" spans="1:4" x14ac:dyDescent="0.25">
      <c r="A108" s="3">
        <v>105</v>
      </c>
      <c r="B108" s="3">
        <v>3750</v>
      </c>
      <c r="C108" s="3" t="s">
        <v>104</v>
      </c>
      <c r="D108" s="6">
        <v>181</v>
      </c>
    </row>
    <row r="109" spans="1:4" x14ac:dyDescent="0.25">
      <c r="A109" s="3">
        <v>106</v>
      </c>
      <c r="B109" s="3">
        <v>3750</v>
      </c>
      <c r="C109" s="3" t="s">
        <v>104</v>
      </c>
      <c r="D109" s="6">
        <v>543</v>
      </c>
    </row>
    <row r="110" spans="1:4" x14ac:dyDescent="0.25">
      <c r="A110" s="3">
        <v>107</v>
      </c>
      <c r="B110" s="3">
        <v>3750</v>
      </c>
      <c r="C110" s="3" t="s">
        <v>104</v>
      </c>
      <c r="D110" s="6">
        <v>181</v>
      </c>
    </row>
    <row r="111" spans="1:4" x14ac:dyDescent="0.25">
      <c r="A111" s="3">
        <v>108</v>
      </c>
      <c r="B111" s="3">
        <v>3750</v>
      </c>
      <c r="C111" s="3" t="s">
        <v>104</v>
      </c>
      <c r="D111" s="6">
        <v>196</v>
      </c>
    </row>
    <row r="112" spans="1:4" x14ac:dyDescent="0.25">
      <c r="A112" s="3">
        <v>109</v>
      </c>
      <c r="B112" s="3">
        <v>3720</v>
      </c>
      <c r="C112" s="3" t="s">
        <v>801</v>
      </c>
      <c r="D112" s="6">
        <v>342</v>
      </c>
    </row>
    <row r="113" spans="1:4" x14ac:dyDescent="0.25">
      <c r="A113" s="3">
        <v>110</v>
      </c>
      <c r="B113" s="3">
        <v>3750</v>
      </c>
      <c r="C113" s="3" t="s">
        <v>104</v>
      </c>
      <c r="D113" s="6">
        <v>2620</v>
      </c>
    </row>
    <row r="114" spans="1:4" x14ac:dyDescent="0.25">
      <c r="A114" s="3">
        <v>111</v>
      </c>
      <c r="B114" s="3">
        <v>3720</v>
      </c>
      <c r="C114" s="3" t="s">
        <v>801</v>
      </c>
      <c r="D114" s="6">
        <v>1422</v>
      </c>
    </row>
    <row r="115" spans="1:4" x14ac:dyDescent="0.25">
      <c r="A115" s="3">
        <v>112</v>
      </c>
      <c r="B115" s="3">
        <v>3720</v>
      </c>
      <c r="C115" s="3" t="s">
        <v>801</v>
      </c>
      <c r="D115" s="6">
        <v>76</v>
      </c>
    </row>
    <row r="116" spans="1:4" x14ac:dyDescent="0.25">
      <c r="A116" s="3">
        <v>113</v>
      </c>
      <c r="B116" s="3">
        <v>3720</v>
      </c>
      <c r="C116" s="3" t="s">
        <v>801</v>
      </c>
      <c r="D116" s="6">
        <v>498</v>
      </c>
    </row>
    <row r="117" spans="1:4" x14ac:dyDescent="0.25">
      <c r="A117" s="3">
        <v>114</v>
      </c>
      <c r="B117" s="3">
        <v>3720</v>
      </c>
      <c r="C117" s="3" t="s">
        <v>801</v>
      </c>
      <c r="D117" s="6">
        <v>260</v>
      </c>
    </row>
    <row r="118" spans="1:4" x14ac:dyDescent="0.25">
      <c r="A118" s="3">
        <v>115</v>
      </c>
      <c r="B118" s="3">
        <v>3720</v>
      </c>
      <c r="C118" s="3" t="s">
        <v>801</v>
      </c>
      <c r="D118" s="6">
        <v>507</v>
      </c>
    </row>
    <row r="119" spans="1:4" x14ac:dyDescent="0.25">
      <c r="A119" s="3">
        <v>116</v>
      </c>
      <c r="B119" s="3">
        <v>3720</v>
      </c>
      <c r="C119" s="3" t="s">
        <v>801</v>
      </c>
      <c r="D119" s="6">
        <v>1253.96</v>
      </c>
    </row>
    <row r="120" spans="1:4" x14ac:dyDescent="0.25">
      <c r="A120" s="3">
        <v>117</v>
      </c>
      <c r="B120" s="3">
        <v>3750</v>
      </c>
      <c r="C120" s="3" t="s">
        <v>104</v>
      </c>
      <c r="D120" s="6">
        <v>3586.05</v>
      </c>
    </row>
    <row r="121" spans="1:4" x14ac:dyDescent="0.25">
      <c r="A121" s="3">
        <v>118</v>
      </c>
      <c r="B121" s="3">
        <v>3710</v>
      </c>
      <c r="C121" s="3" t="s">
        <v>802</v>
      </c>
      <c r="D121" s="6">
        <v>6090.57</v>
      </c>
    </row>
    <row r="122" spans="1:4" x14ac:dyDescent="0.25">
      <c r="A122" s="3">
        <v>119</v>
      </c>
      <c r="B122" s="3">
        <v>3750</v>
      </c>
      <c r="C122" s="3" t="s">
        <v>104</v>
      </c>
      <c r="D122" s="6">
        <v>3704.5</v>
      </c>
    </row>
    <row r="123" spans="1:4" x14ac:dyDescent="0.25">
      <c r="A123" s="3">
        <v>120</v>
      </c>
      <c r="B123" s="3">
        <v>3750</v>
      </c>
      <c r="C123" s="3" t="s">
        <v>104</v>
      </c>
      <c r="D123" s="6">
        <v>382.8</v>
      </c>
    </row>
    <row r="124" spans="1:4" x14ac:dyDescent="0.25">
      <c r="A124" s="3">
        <v>121</v>
      </c>
      <c r="B124" s="3">
        <v>3750</v>
      </c>
      <c r="C124" s="3" t="s">
        <v>104</v>
      </c>
      <c r="D124" s="6">
        <v>739</v>
      </c>
    </row>
    <row r="125" spans="1:4" x14ac:dyDescent="0.25">
      <c r="A125" s="3">
        <v>122</v>
      </c>
      <c r="B125" s="3">
        <v>3750</v>
      </c>
      <c r="C125" s="3" t="s">
        <v>104</v>
      </c>
      <c r="D125" s="6">
        <v>724</v>
      </c>
    </row>
    <row r="126" spans="1:4" x14ac:dyDescent="0.25">
      <c r="A126" s="3">
        <v>123</v>
      </c>
      <c r="B126" s="3">
        <v>3720</v>
      </c>
      <c r="C126" s="3" t="s">
        <v>801</v>
      </c>
      <c r="D126" s="6">
        <v>508</v>
      </c>
    </row>
    <row r="127" spans="1:4" x14ac:dyDescent="0.25">
      <c r="A127" s="3">
        <v>124</v>
      </c>
      <c r="B127" s="3">
        <v>3750</v>
      </c>
      <c r="C127" s="3" t="s">
        <v>104</v>
      </c>
      <c r="D127" s="6">
        <v>1068.01</v>
      </c>
    </row>
    <row r="128" spans="1:4" x14ac:dyDescent="0.25">
      <c r="A128" s="3">
        <v>125</v>
      </c>
      <c r="B128" s="3">
        <v>3750</v>
      </c>
      <c r="C128" s="3" t="s">
        <v>104</v>
      </c>
      <c r="D128" s="6">
        <v>731.5</v>
      </c>
    </row>
    <row r="129" spans="1:4" x14ac:dyDescent="0.25">
      <c r="A129" s="3">
        <v>126</v>
      </c>
      <c r="B129" s="3">
        <v>3750</v>
      </c>
      <c r="C129" s="3" t="s">
        <v>104</v>
      </c>
      <c r="D129" s="6">
        <v>662.4</v>
      </c>
    </row>
    <row r="130" spans="1:4" x14ac:dyDescent="0.25">
      <c r="A130" s="3">
        <v>127</v>
      </c>
      <c r="B130" s="3">
        <v>3750</v>
      </c>
      <c r="C130" s="3" t="s">
        <v>104</v>
      </c>
      <c r="D130" s="6">
        <v>832</v>
      </c>
    </row>
    <row r="131" spans="1:4" x14ac:dyDescent="0.25">
      <c r="A131" s="3">
        <v>128</v>
      </c>
      <c r="B131" s="3">
        <v>3750</v>
      </c>
      <c r="C131" s="3" t="s">
        <v>104</v>
      </c>
      <c r="D131" s="6">
        <v>641.5</v>
      </c>
    </row>
    <row r="132" spans="1:4" x14ac:dyDescent="0.25">
      <c r="A132" s="3">
        <v>129</v>
      </c>
      <c r="B132" s="3">
        <v>3750</v>
      </c>
      <c r="C132" s="3" t="s">
        <v>104</v>
      </c>
      <c r="D132" s="6">
        <v>267</v>
      </c>
    </row>
    <row r="133" spans="1:4" x14ac:dyDescent="0.25">
      <c r="A133" s="3">
        <v>130</v>
      </c>
      <c r="B133" s="3">
        <v>3750</v>
      </c>
      <c r="C133" s="3" t="s">
        <v>104</v>
      </c>
      <c r="D133" s="6">
        <v>460</v>
      </c>
    </row>
    <row r="134" spans="1:4" x14ac:dyDescent="0.25">
      <c r="A134" s="3">
        <v>131</v>
      </c>
      <c r="B134" s="3">
        <v>3750</v>
      </c>
      <c r="C134" s="3" t="s">
        <v>104</v>
      </c>
      <c r="D134" s="6">
        <v>1355</v>
      </c>
    </row>
    <row r="135" spans="1:4" x14ac:dyDescent="0.25">
      <c r="A135" s="3">
        <v>132</v>
      </c>
      <c r="B135" s="3">
        <v>3750</v>
      </c>
      <c r="C135" s="3" t="s">
        <v>104</v>
      </c>
      <c r="D135" s="6">
        <v>1154.9000000000001</v>
      </c>
    </row>
    <row r="136" spans="1:4" x14ac:dyDescent="0.25">
      <c r="A136" s="3">
        <v>133</v>
      </c>
      <c r="B136" s="3">
        <v>3750</v>
      </c>
      <c r="C136" s="3" t="s">
        <v>104</v>
      </c>
      <c r="D136" s="6">
        <v>1006.9</v>
      </c>
    </row>
    <row r="137" spans="1:4" x14ac:dyDescent="0.25">
      <c r="A137" s="3">
        <v>134</v>
      </c>
      <c r="B137" s="3">
        <v>3720</v>
      </c>
      <c r="C137" s="3" t="s">
        <v>801</v>
      </c>
      <c r="D137" s="6">
        <v>447</v>
      </c>
    </row>
    <row r="138" spans="1:4" x14ac:dyDescent="0.25">
      <c r="A138" s="3">
        <v>135</v>
      </c>
      <c r="B138" s="3">
        <v>3720</v>
      </c>
      <c r="C138" s="3" t="s">
        <v>801</v>
      </c>
      <c r="D138" s="6">
        <v>15</v>
      </c>
    </row>
    <row r="139" spans="1:4" x14ac:dyDescent="0.25">
      <c r="A139" s="3">
        <v>136</v>
      </c>
      <c r="B139" s="3">
        <v>3710</v>
      </c>
      <c r="C139" s="3" t="s">
        <v>802</v>
      </c>
      <c r="D139" s="6">
        <v>6300</v>
      </c>
    </row>
    <row r="140" spans="1:4" x14ac:dyDescent="0.25">
      <c r="A140" s="3">
        <v>137</v>
      </c>
      <c r="B140" s="3">
        <v>3720</v>
      </c>
      <c r="C140" s="3" t="s">
        <v>801</v>
      </c>
      <c r="D140" s="6">
        <v>130</v>
      </c>
    </row>
    <row r="141" spans="1:4" x14ac:dyDescent="0.25">
      <c r="A141" s="3">
        <v>138</v>
      </c>
      <c r="B141" s="3">
        <v>3750</v>
      </c>
      <c r="C141" s="3" t="s">
        <v>104</v>
      </c>
      <c r="D141" s="6">
        <v>775</v>
      </c>
    </row>
    <row r="142" spans="1:4" x14ac:dyDescent="0.25">
      <c r="A142" s="3">
        <v>139</v>
      </c>
      <c r="B142" s="3">
        <v>3750</v>
      </c>
      <c r="C142" s="3" t="s">
        <v>104</v>
      </c>
      <c r="D142" s="6">
        <v>9604.2999999999993</v>
      </c>
    </row>
    <row r="143" spans="1:4" x14ac:dyDescent="0.25">
      <c r="A143" s="3">
        <v>140</v>
      </c>
      <c r="B143" s="3">
        <v>3720</v>
      </c>
      <c r="C143" s="3" t="s">
        <v>801</v>
      </c>
      <c r="D143" s="6">
        <v>47.36</v>
      </c>
    </row>
    <row r="144" spans="1:4" x14ac:dyDescent="0.25">
      <c r="A144" s="3">
        <v>141</v>
      </c>
      <c r="B144" s="3">
        <v>3750</v>
      </c>
      <c r="C144" s="3" t="s">
        <v>104</v>
      </c>
      <c r="D144" s="6">
        <v>435</v>
      </c>
    </row>
    <row r="145" spans="1:4" x14ac:dyDescent="0.25">
      <c r="A145" s="3">
        <v>142</v>
      </c>
      <c r="B145" s="3">
        <v>3750</v>
      </c>
      <c r="C145" s="3" t="s">
        <v>104</v>
      </c>
      <c r="D145" s="6">
        <v>20</v>
      </c>
    </row>
    <row r="146" spans="1:4" x14ac:dyDescent="0.25">
      <c r="A146" s="3">
        <v>143</v>
      </c>
      <c r="B146" s="3">
        <v>3720</v>
      </c>
      <c r="C146" s="3" t="s">
        <v>801</v>
      </c>
      <c r="D146" s="6">
        <v>721</v>
      </c>
    </row>
    <row r="147" spans="1:4" x14ac:dyDescent="0.25">
      <c r="A147" s="3">
        <v>144</v>
      </c>
      <c r="B147" s="3">
        <v>3750</v>
      </c>
      <c r="C147" s="3" t="s">
        <v>104</v>
      </c>
      <c r="D147" s="6">
        <v>466</v>
      </c>
    </row>
    <row r="148" spans="1:4" x14ac:dyDescent="0.25">
      <c r="A148" s="3">
        <v>145</v>
      </c>
      <c r="B148" s="3">
        <v>3720</v>
      </c>
      <c r="C148" s="3" t="s">
        <v>801</v>
      </c>
      <c r="D148" s="6">
        <v>76</v>
      </c>
    </row>
    <row r="149" spans="1:4" x14ac:dyDescent="0.25">
      <c r="A149" s="3">
        <v>146</v>
      </c>
      <c r="B149" s="3">
        <v>3750</v>
      </c>
      <c r="C149" s="3" t="s">
        <v>104</v>
      </c>
      <c r="D149" s="6">
        <v>225</v>
      </c>
    </row>
    <row r="150" spans="1:4" x14ac:dyDescent="0.25">
      <c r="A150" s="3">
        <v>147</v>
      </c>
      <c r="B150" s="3">
        <v>3720</v>
      </c>
      <c r="C150" s="3" t="s">
        <v>801</v>
      </c>
      <c r="D150" s="6">
        <v>187</v>
      </c>
    </row>
    <row r="151" spans="1:4" x14ac:dyDescent="0.25">
      <c r="A151" s="3">
        <v>148</v>
      </c>
      <c r="B151" s="3">
        <v>3720</v>
      </c>
      <c r="C151" s="3" t="s">
        <v>803</v>
      </c>
      <c r="D151" s="6">
        <v>6000</v>
      </c>
    </row>
    <row r="152" spans="1:4" x14ac:dyDescent="0.25">
      <c r="A152" s="3">
        <v>149</v>
      </c>
      <c r="B152" s="3">
        <v>3720</v>
      </c>
      <c r="C152" s="3" t="s">
        <v>801</v>
      </c>
      <c r="D152" s="6">
        <v>65</v>
      </c>
    </row>
    <row r="153" spans="1:4" x14ac:dyDescent="0.25">
      <c r="A153" s="3">
        <v>150</v>
      </c>
      <c r="B153" s="3">
        <v>3750</v>
      </c>
      <c r="C153" s="3" t="s">
        <v>104</v>
      </c>
      <c r="D153" s="6">
        <v>390.96</v>
      </c>
    </row>
    <row r="154" spans="1:4" x14ac:dyDescent="0.25">
      <c r="A154" s="3">
        <v>151</v>
      </c>
      <c r="B154" s="3">
        <v>3750</v>
      </c>
      <c r="C154" s="3" t="s">
        <v>104</v>
      </c>
      <c r="D154" s="6">
        <v>382.8</v>
      </c>
    </row>
    <row r="155" spans="1:4" x14ac:dyDescent="0.25">
      <c r="A155" s="3">
        <v>152</v>
      </c>
      <c r="B155" s="3">
        <v>3750</v>
      </c>
      <c r="C155" s="3" t="s">
        <v>104</v>
      </c>
      <c r="D155" s="6">
        <v>181</v>
      </c>
    </row>
    <row r="156" spans="1:4" x14ac:dyDescent="0.25">
      <c r="A156" s="3">
        <v>153</v>
      </c>
      <c r="B156" s="3">
        <v>3710</v>
      </c>
      <c r="C156" s="3" t="s">
        <v>802</v>
      </c>
      <c r="D156" s="6">
        <v>9608</v>
      </c>
    </row>
    <row r="157" spans="1:4" x14ac:dyDescent="0.25">
      <c r="A157" s="3">
        <v>154</v>
      </c>
      <c r="B157" s="3">
        <v>3720</v>
      </c>
      <c r="C157" s="3" t="s">
        <v>804</v>
      </c>
      <c r="D157" s="6">
        <v>1600</v>
      </c>
    </row>
    <row r="158" spans="1:4" x14ac:dyDescent="0.25">
      <c r="A158" s="3">
        <v>155</v>
      </c>
      <c r="B158" s="3">
        <v>3750</v>
      </c>
      <c r="C158" s="3" t="s">
        <v>104</v>
      </c>
      <c r="D158" s="6">
        <v>1154.78</v>
      </c>
    </row>
    <row r="159" spans="1:4" x14ac:dyDescent="0.25">
      <c r="A159" s="3">
        <v>156</v>
      </c>
      <c r="B159" s="3">
        <v>3710</v>
      </c>
      <c r="C159" s="3" t="s">
        <v>802</v>
      </c>
      <c r="D159" s="6">
        <v>4854</v>
      </c>
    </row>
    <row r="160" spans="1:4" x14ac:dyDescent="0.25">
      <c r="A160" s="3">
        <v>157</v>
      </c>
      <c r="B160" s="3">
        <v>3750</v>
      </c>
      <c r="C160" s="3" t="s">
        <v>104</v>
      </c>
      <c r="D160" s="6">
        <v>1140</v>
      </c>
    </row>
    <row r="161" spans="1:4" x14ac:dyDescent="0.25">
      <c r="A161" s="3">
        <v>158</v>
      </c>
      <c r="B161" s="3">
        <v>3720</v>
      </c>
      <c r="C161" s="3" t="s">
        <v>801</v>
      </c>
      <c r="D161" s="6">
        <v>20</v>
      </c>
    </row>
    <row r="162" spans="1:4" x14ac:dyDescent="0.25">
      <c r="A162" s="3">
        <v>159</v>
      </c>
      <c r="B162" s="3">
        <v>3720</v>
      </c>
      <c r="C162" s="3" t="s">
        <v>801</v>
      </c>
      <c r="D162" s="6">
        <v>20</v>
      </c>
    </row>
    <row r="163" spans="1:4" x14ac:dyDescent="0.25">
      <c r="A163" s="3">
        <v>160</v>
      </c>
      <c r="B163" s="3">
        <v>3720</v>
      </c>
      <c r="C163" s="3" t="s">
        <v>801</v>
      </c>
      <c r="D163" s="6">
        <v>202</v>
      </c>
    </row>
    <row r="164" spans="1:4" x14ac:dyDescent="0.25">
      <c r="A164" s="3">
        <v>161</v>
      </c>
      <c r="B164" s="3">
        <v>3720</v>
      </c>
      <c r="C164" s="3" t="s">
        <v>801</v>
      </c>
      <c r="D164" s="6">
        <v>86</v>
      </c>
    </row>
    <row r="165" spans="1:4" x14ac:dyDescent="0.25">
      <c r="A165" s="3">
        <v>162</v>
      </c>
      <c r="B165" s="3">
        <v>3720</v>
      </c>
      <c r="C165" s="3" t="s">
        <v>801</v>
      </c>
      <c r="D165" s="6">
        <v>211</v>
      </c>
    </row>
    <row r="166" spans="1:4" x14ac:dyDescent="0.25">
      <c r="A166" s="3">
        <v>163</v>
      </c>
      <c r="B166" s="3">
        <v>3720</v>
      </c>
      <c r="C166" s="3" t="s">
        <v>801</v>
      </c>
      <c r="D166" s="6">
        <v>200</v>
      </c>
    </row>
    <row r="167" spans="1:4" x14ac:dyDescent="0.25">
      <c r="A167" s="3">
        <v>164</v>
      </c>
      <c r="B167" s="3">
        <v>3720</v>
      </c>
      <c r="C167" s="3" t="s">
        <v>801</v>
      </c>
      <c r="D167" s="6">
        <v>294</v>
      </c>
    </row>
    <row r="168" spans="1:4" x14ac:dyDescent="0.25">
      <c r="A168" s="3">
        <v>165</v>
      </c>
      <c r="B168" s="3">
        <v>3720</v>
      </c>
      <c r="C168" s="3" t="s">
        <v>801</v>
      </c>
      <c r="D168" s="6">
        <v>76</v>
      </c>
    </row>
    <row r="169" spans="1:4" x14ac:dyDescent="0.25">
      <c r="A169" s="3">
        <v>166</v>
      </c>
      <c r="B169" s="3">
        <v>3750</v>
      </c>
      <c r="C169" s="3" t="s">
        <v>104</v>
      </c>
      <c r="D169" s="6">
        <v>181</v>
      </c>
    </row>
    <row r="170" spans="1:4" x14ac:dyDescent="0.25">
      <c r="A170" s="3">
        <v>167</v>
      </c>
      <c r="B170" s="3">
        <v>3750</v>
      </c>
      <c r="C170" s="3" t="s">
        <v>104</v>
      </c>
      <c r="D170" s="6">
        <v>362</v>
      </c>
    </row>
    <row r="171" spans="1:4" x14ac:dyDescent="0.25">
      <c r="A171" s="3">
        <v>168</v>
      </c>
      <c r="B171" s="3">
        <v>3750</v>
      </c>
      <c r="C171" s="3" t="s">
        <v>104</v>
      </c>
      <c r="D171" s="6">
        <v>181</v>
      </c>
    </row>
    <row r="172" spans="1:4" x14ac:dyDescent="0.25">
      <c r="A172" s="3">
        <v>169</v>
      </c>
      <c r="B172" s="3">
        <v>3750</v>
      </c>
      <c r="C172" s="3" t="s">
        <v>104</v>
      </c>
      <c r="D172" s="6">
        <v>181</v>
      </c>
    </row>
    <row r="173" spans="1:4" x14ac:dyDescent="0.25">
      <c r="A173" s="3">
        <v>170</v>
      </c>
      <c r="B173" s="3">
        <v>3750</v>
      </c>
      <c r="C173" s="3" t="s">
        <v>104</v>
      </c>
      <c r="D173" s="6">
        <v>181</v>
      </c>
    </row>
    <row r="174" spans="1:4" x14ac:dyDescent="0.25">
      <c r="A174" s="3">
        <v>171</v>
      </c>
      <c r="B174" s="3">
        <v>3750</v>
      </c>
      <c r="C174" s="3" t="s">
        <v>104</v>
      </c>
      <c r="D174" s="6">
        <v>181</v>
      </c>
    </row>
    <row r="175" spans="1:4" x14ac:dyDescent="0.25">
      <c r="A175" s="3">
        <v>172</v>
      </c>
      <c r="B175" s="3">
        <v>3750</v>
      </c>
      <c r="C175" s="3" t="s">
        <v>104</v>
      </c>
      <c r="D175" s="6">
        <v>362</v>
      </c>
    </row>
    <row r="176" spans="1:4" x14ac:dyDescent="0.25">
      <c r="A176" s="3">
        <v>173</v>
      </c>
      <c r="B176" s="3">
        <v>3750</v>
      </c>
      <c r="C176" s="3" t="s">
        <v>104</v>
      </c>
      <c r="D176" s="6">
        <v>181</v>
      </c>
    </row>
    <row r="177" spans="1:4" x14ac:dyDescent="0.25">
      <c r="A177" s="3">
        <v>174</v>
      </c>
      <c r="B177" s="3">
        <v>3750</v>
      </c>
      <c r="C177" s="3" t="s">
        <v>104</v>
      </c>
      <c r="D177" s="6">
        <v>362</v>
      </c>
    </row>
    <row r="178" spans="1:4" x14ac:dyDescent="0.25">
      <c r="A178" s="3">
        <v>175</v>
      </c>
      <c r="B178" s="3">
        <v>3750</v>
      </c>
      <c r="C178" s="3" t="s">
        <v>104</v>
      </c>
      <c r="D178" s="6">
        <v>362</v>
      </c>
    </row>
    <row r="179" spans="1:4" x14ac:dyDescent="0.25">
      <c r="A179" s="3">
        <v>176</v>
      </c>
      <c r="B179" s="3">
        <v>3750</v>
      </c>
      <c r="C179" s="3" t="s">
        <v>104</v>
      </c>
      <c r="D179" s="6">
        <v>181</v>
      </c>
    </row>
    <row r="180" spans="1:4" x14ac:dyDescent="0.25">
      <c r="A180" s="3">
        <v>177</v>
      </c>
      <c r="B180" s="3">
        <v>3750</v>
      </c>
      <c r="C180" s="3" t="s">
        <v>104</v>
      </c>
      <c r="D180" s="6">
        <v>724</v>
      </c>
    </row>
    <row r="181" spans="1:4" x14ac:dyDescent="0.25">
      <c r="A181" s="3">
        <v>178</v>
      </c>
      <c r="B181" s="3">
        <v>3750</v>
      </c>
      <c r="C181" s="3" t="s">
        <v>104</v>
      </c>
      <c r="D181" s="6">
        <v>905</v>
      </c>
    </row>
    <row r="182" spans="1:4" x14ac:dyDescent="0.25">
      <c r="A182" s="3">
        <v>179</v>
      </c>
      <c r="B182" s="3">
        <v>3750</v>
      </c>
      <c r="C182" s="3" t="s">
        <v>104</v>
      </c>
      <c r="D182" s="6">
        <v>181</v>
      </c>
    </row>
    <row r="183" spans="1:4" x14ac:dyDescent="0.25">
      <c r="A183" s="3">
        <v>180</v>
      </c>
      <c r="B183" s="3">
        <v>3750</v>
      </c>
      <c r="C183" s="3" t="s">
        <v>104</v>
      </c>
      <c r="D183" s="6">
        <v>362</v>
      </c>
    </row>
    <row r="184" spans="1:4" x14ac:dyDescent="0.25">
      <c r="A184" s="3">
        <v>181</v>
      </c>
      <c r="B184" s="3">
        <v>3750</v>
      </c>
      <c r="C184" s="3" t="s">
        <v>104</v>
      </c>
      <c r="D184" s="6">
        <v>543</v>
      </c>
    </row>
    <row r="185" spans="1:4" x14ac:dyDescent="0.25">
      <c r="A185" s="3">
        <v>182</v>
      </c>
      <c r="B185" s="3">
        <v>3750</v>
      </c>
      <c r="C185" s="3" t="s">
        <v>104</v>
      </c>
      <c r="D185" s="6">
        <v>724</v>
      </c>
    </row>
    <row r="186" spans="1:4" x14ac:dyDescent="0.25">
      <c r="A186" s="3">
        <v>183</v>
      </c>
      <c r="B186" s="3">
        <v>3750</v>
      </c>
      <c r="C186" s="3" t="s">
        <v>104</v>
      </c>
      <c r="D186" s="6">
        <v>724</v>
      </c>
    </row>
    <row r="187" spans="1:4" x14ac:dyDescent="0.25">
      <c r="A187" s="3">
        <v>184</v>
      </c>
      <c r="B187" s="3">
        <v>3750</v>
      </c>
      <c r="C187" s="3" t="s">
        <v>104</v>
      </c>
      <c r="D187" s="6">
        <v>181</v>
      </c>
    </row>
    <row r="188" spans="1:4" x14ac:dyDescent="0.25">
      <c r="A188" s="3">
        <v>185</v>
      </c>
      <c r="B188" s="3">
        <v>3750</v>
      </c>
      <c r="C188" s="3" t="s">
        <v>104</v>
      </c>
      <c r="D188" s="6">
        <v>181</v>
      </c>
    </row>
    <row r="189" spans="1:4" x14ac:dyDescent="0.25">
      <c r="A189" s="3">
        <v>186</v>
      </c>
      <c r="B189" s="3">
        <v>3720</v>
      </c>
      <c r="C189" s="3" t="s">
        <v>801</v>
      </c>
      <c r="D189" s="6">
        <v>69</v>
      </c>
    </row>
    <row r="190" spans="1:4" x14ac:dyDescent="0.25">
      <c r="A190" s="3">
        <v>187</v>
      </c>
      <c r="B190" s="3">
        <v>3720</v>
      </c>
      <c r="C190" s="3" t="s">
        <v>801</v>
      </c>
      <c r="D190" s="6">
        <v>40</v>
      </c>
    </row>
    <row r="191" spans="1:4" x14ac:dyDescent="0.25">
      <c r="A191" s="3">
        <v>188</v>
      </c>
      <c r="B191" s="3">
        <v>3720</v>
      </c>
      <c r="C191" s="3" t="s">
        <v>801</v>
      </c>
      <c r="D191" s="6">
        <v>260</v>
      </c>
    </row>
    <row r="192" spans="1:4" x14ac:dyDescent="0.25">
      <c r="A192" s="3">
        <v>189</v>
      </c>
      <c r="B192" s="3">
        <v>3720</v>
      </c>
      <c r="C192" s="3" t="s">
        <v>801</v>
      </c>
      <c r="D192" s="6">
        <v>76</v>
      </c>
    </row>
    <row r="193" spans="1:4" x14ac:dyDescent="0.25">
      <c r="A193" s="3">
        <v>190</v>
      </c>
      <c r="B193" s="3">
        <v>3750</v>
      </c>
      <c r="C193" s="3" t="s">
        <v>104</v>
      </c>
      <c r="D193" s="6">
        <v>781</v>
      </c>
    </row>
    <row r="194" spans="1:4" x14ac:dyDescent="0.25">
      <c r="A194" s="3">
        <v>191</v>
      </c>
      <c r="B194" s="3">
        <v>3720</v>
      </c>
      <c r="C194" s="3" t="s">
        <v>801</v>
      </c>
      <c r="D194" s="6">
        <v>805</v>
      </c>
    </row>
    <row r="195" spans="1:4" x14ac:dyDescent="0.25">
      <c r="A195" s="3">
        <v>192</v>
      </c>
      <c r="B195" s="3">
        <v>3720</v>
      </c>
      <c r="C195" s="3" t="s">
        <v>801</v>
      </c>
      <c r="D195" s="6">
        <v>575</v>
      </c>
    </row>
    <row r="196" spans="1:4" x14ac:dyDescent="0.25">
      <c r="A196" s="3">
        <v>193</v>
      </c>
      <c r="B196" s="3">
        <v>3750</v>
      </c>
      <c r="C196" s="3" t="s">
        <v>104</v>
      </c>
      <c r="D196" s="6">
        <v>362</v>
      </c>
    </row>
    <row r="197" spans="1:4" x14ac:dyDescent="0.25">
      <c r="A197" s="3">
        <v>194</v>
      </c>
      <c r="B197" s="3">
        <v>3720</v>
      </c>
      <c r="C197" s="3" t="s">
        <v>801</v>
      </c>
      <c r="D197" s="6">
        <v>338</v>
      </c>
    </row>
    <row r="198" spans="1:4" x14ac:dyDescent="0.25">
      <c r="A198" s="3">
        <v>195</v>
      </c>
      <c r="B198" s="3">
        <v>3720</v>
      </c>
      <c r="C198" s="3" t="s">
        <v>801</v>
      </c>
      <c r="D198" s="6">
        <v>225</v>
      </c>
    </row>
    <row r="199" spans="1:4" x14ac:dyDescent="0.25">
      <c r="A199" s="3">
        <v>196</v>
      </c>
      <c r="B199" s="3">
        <v>3720</v>
      </c>
      <c r="C199" s="3" t="s">
        <v>801</v>
      </c>
      <c r="D199" s="6">
        <v>38</v>
      </c>
    </row>
    <row r="200" spans="1:4" x14ac:dyDescent="0.25">
      <c r="A200" s="3">
        <v>197</v>
      </c>
      <c r="B200" s="3">
        <v>3720</v>
      </c>
      <c r="C200" s="3" t="s">
        <v>801</v>
      </c>
      <c r="D200" s="6">
        <v>150</v>
      </c>
    </row>
    <row r="201" spans="1:4" x14ac:dyDescent="0.25">
      <c r="A201" s="3">
        <v>198</v>
      </c>
      <c r="B201" s="3">
        <v>3720</v>
      </c>
      <c r="C201" s="3" t="s">
        <v>801</v>
      </c>
      <c r="D201" s="6">
        <v>76</v>
      </c>
    </row>
    <row r="202" spans="1:4" x14ac:dyDescent="0.25">
      <c r="A202" s="3">
        <v>199</v>
      </c>
      <c r="B202" s="3">
        <v>3720</v>
      </c>
      <c r="C202" s="3" t="s">
        <v>801</v>
      </c>
      <c r="D202" s="6">
        <v>225</v>
      </c>
    </row>
    <row r="203" spans="1:4" x14ac:dyDescent="0.25">
      <c r="A203" s="3">
        <v>200</v>
      </c>
      <c r="B203" s="3">
        <v>3720</v>
      </c>
      <c r="C203" s="3" t="s">
        <v>801</v>
      </c>
      <c r="D203" s="6">
        <v>76</v>
      </c>
    </row>
    <row r="204" spans="1:4" x14ac:dyDescent="0.25">
      <c r="A204" s="3">
        <v>201</v>
      </c>
      <c r="B204" s="3">
        <v>3720</v>
      </c>
      <c r="C204" s="3" t="s">
        <v>801</v>
      </c>
      <c r="D204" s="6">
        <v>75</v>
      </c>
    </row>
    <row r="205" spans="1:4" x14ac:dyDescent="0.25">
      <c r="A205" s="3">
        <v>202</v>
      </c>
      <c r="B205" s="3">
        <v>3720</v>
      </c>
      <c r="C205" s="3" t="s">
        <v>801</v>
      </c>
      <c r="D205" s="6">
        <v>75</v>
      </c>
    </row>
    <row r="206" spans="1:4" x14ac:dyDescent="0.25">
      <c r="A206" s="3">
        <v>203</v>
      </c>
      <c r="B206" s="3">
        <v>3720</v>
      </c>
      <c r="C206" s="3" t="s">
        <v>801</v>
      </c>
      <c r="D206" s="6">
        <v>150</v>
      </c>
    </row>
    <row r="207" spans="1:4" x14ac:dyDescent="0.25">
      <c r="A207" s="3">
        <v>204</v>
      </c>
      <c r="B207" s="3">
        <v>3720</v>
      </c>
      <c r="C207" s="3" t="s">
        <v>801</v>
      </c>
      <c r="D207" s="6">
        <v>225</v>
      </c>
    </row>
    <row r="208" spans="1:4" x14ac:dyDescent="0.25">
      <c r="A208" s="3">
        <v>205</v>
      </c>
      <c r="B208" s="3">
        <v>3750</v>
      </c>
      <c r="C208" s="3" t="s">
        <v>104</v>
      </c>
      <c r="D208" s="6">
        <v>2177.5</v>
      </c>
    </row>
    <row r="209" spans="1:4" x14ac:dyDescent="0.25">
      <c r="A209" s="3">
        <v>206</v>
      </c>
      <c r="B209" s="3">
        <v>3750</v>
      </c>
      <c r="C209" s="3" t="s">
        <v>104</v>
      </c>
      <c r="D209" s="6">
        <v>181</v>
      </c>
    </row>
    <row r="210" spans="1:4" x14ac:dyDescent="0.25">
      <c r="A210" s="3">
        <v>207</v>
      </c>
      <c r="B210" s="3">
        <v>3720</v>
      </c>
      <c r="C210" s="3" t="s">
        <v>801</v>
      </c>
      <c r="D210" s="6">
        <v>60</v>
      </c>
    </row>
    <row r="211" spans="1:4" x14ac:dyDescent="0.25">
      <c r="A211" s="3">
        <v>208</v>
      </c>
      <c r="B211" s="3">
        <v>3750</v>
      </c>
      <c r="C211" s="3" t="s">
        <v>104</v>
      </c>
      <c r="D211" s="6">
        <v>453</v>
      </c>
    </row>
    <row r="212" spans="1:4" x14ac:dyDescent="0.25">
      <c r="A212" s="3">
        <v>209</v>
      </c>
      <c r="B212" s="3">
        <v>3720</v>
      </c>
      <c r="C212" s="3" t="s">
        <v>801</v>
      </c>
      <c r="D212" s="6">
        <v>136</v>
      </c>
    </row>
    <row r="213" spans="1:4" x14ac:dyDescent="0.25">
      <c r="A213" s="3">
        <v>210</v>
      </c>
      <c r="B213" s="3">
        <v>3720</v>
      </c>
      <c r="C213" s="3" t="s">
        <v>801</v>
      </c>
      <c r="D213" s="6">
        <v>500</v>
      </c>
    </row>
    <row r="214" spans="1:4" x14ac:dyDescent="0.25">
      <c r="A214" s="3">
        <v>211</v>
      </c>
      <c r="B214" s="3">
        <v>3750</v>
      </c>
      <c r="C214" s="3" t="s">
        <v>104</v>
      </c>
      <c r="D214" s="6">
        <v>362</v>
      </c>
    </row>
    <row r="215" spans="1:4" x14ac:dyDescent="0.25">
      <c r="A215" s="3">
        <v>212</v>
      </c>
      <c r="B215" s="3">
        <v>3750</v>
      </c>
      <c r="C215" s="3" t="s">
        <v>104</v>
      </c>
      <c r="D215" s="6">
        <v>181</v>
      </c>
    </row>
    <row r="216" spans="1:4" x14ac:dyDescent="0.25">
      <c r="A216" s="3">
        <v>213</v>
      </c>
      <c r="B216" s="3">
        <v>3750</v>
      </c>
      <c r="C216" s="3" t="s">
        <v>104</v>
      </c>
      <c r="D216" s="6">
        <v>362</v>
      </c>
    </row>
    <row r="217" spans="1:4" x14ac:dyDescent="0.25">
      <c r="A217" s="3">
        <v>214</v>
      </c>
      <c r="B217" s="3">
        <v>3750</v>
      </c>
      <c r="C217" s="3" t="s">
        <v>104</v>
      </c>
      <c r="D217" s="6">
        <v>382.8</v>
      </c>
    </row>
    <row r="218" spans="1:4" x14ac:dyDescent="0.25">
      <c r="A218" s="3">
        <v>215</v>
      </c>
      <c r="B218" s="3">
        <v>3720</v>
      </c>
      <c r="C218" s="3" t="s">
        <v>801</v>
      </c>
      <c r="D218" s="6">
        <v>25</v>
      </c>
    </row>
    <row r="219" spans="1:4" x14ac:dyDescent="0.25">
      <c r="A219" s="3">
        <v>216</v>
      </c>
      <c r="B219" s="3">
        <v>3720</v>
      </c>
      <c r="C219" s="3" t="s">
        <v>801</v>
      </c>
      <c r="D219" s="6">
        <v>27</v>
      </c>
    </row>
    <row r="220" spans="1:4" x14ac:dyDescent="0.25">
      <c r="A220" s="3">
        <v>217</v>
      </c>
      <c r="B220" s="3">
        <v>3720</v>
      </c>
      <c r="C220" s="3" t="s">
        <v>801</v>
      </c>
      <c r="D220" s="6">
        <v>25</v>
      </c>
    </row>
    <row r="221" spans="1:4" x14ac:dyDescent="0.25">
      <c r="A221" s="3">
        <v>218</v>
      </c>
      <c r="B221" s="3">
        <v>3720</v>
      </c>
      <c r="C221" s="3" t="s">
        <v>801</v>
      </c>
      <c r="D221" s="6">
        <v>25</v>
      </c>
    </row>
    <row r="222" spans="1:4" x14ac:dyDescent="0.25">
      <c r="A222" s="3">
        <v>219</v>
      </c>
      <c r="B222" s="3">
        <v>3720</v>
      </c>
      <c r="C222" s="3" t="s">
        <v>801</v>
      </c>
      <c r="D222" s="6">
        <v>38</v>
      </c>
    </row>
    <row r="223" spans="1:4" x14ac:dyDescent="0.25">
      <c r="A223" s="3">
        <v>220</v>
      </c>
      <c r="B223" s="3">
        <v>3720</v>
      </c>
      <c r="C223" s="3" t="s">
        <v>801</v>
      </c>
      <c r="D223" s="6">
        <v>88</v>
      </c>
    </row>
    <row r="224" spans="1:4" x14ac:dyDescent="0.25">
      <c r="A224" s="3">
        <v>221</v>
      </c>
      <c r="B224" s="3">
        <v>3720</v>
      </c>
      <c r="C224" s="3" t="s">
        <v>801</v>
      </c>
      <c r="D224" s="6">
        <v>76</v>
      </c>
    </row>
    <row r="225" spans="1:4" x14ac:dyDescent="0.25">
      <c r="A225" s="3">
        <v>222</v>
      </c>
      <c r="B225" s="3">
        <v>3720</v>
      </c>
      <c r="C225" s="3" t="s">
        <v>801</v>
      </c>
      <c r="D225" s="6">
        <v>152</v>
      </c>
    </row>
    <row r="226" spans="1:4" x14ac:dyDescent="0.25">
      <c r="A226" s="3">
        <v>223</v>
      </c>
      <c r="B226" s="3">
        <v>3720</v>
      </c>
      <c r="C226" s="3" t="s">
        <v>801</v>
      </c>
      <c r="D226" s="6">
        <v>90</v>
      </c>
    </row>
    <row r="227" spans="1:4" x14ac:dyDescent="0.25">
      <c r="A227" s="3">
        <v>224</v>
      </c>
      <c r="B227" s="3">
        <v>3720</v>
      </c>
      <c r="C227" s="3" t="s">
        <v>801</v>
      </c>
      <c r="D227" s="6">
        <v>60</v>
      </c>
    </row>
    <row r="228" spans="1:4" x14ac:dyDescent="0.25">
      <c r="A228" s="3">
        <v>225</v>
      </c>
      <c r="B228" s="3">
        <v>3750</v>
      </c>
      <c r="C228" s="3" t="s">
        <v>104</v>
      </c>
      <c r="D228" s="6">
        <v>181</v>
      </c>
    </row>
    <row r="229" spans="1:4" x14ac:dyDescent="0.25">
      <c r="A229" s="3">
        <v>226</v>
      </c>
      <c r="B229" s="3">
        <v>3750</v>
      </c>
      <c r="C229" s="3" t="s">
        <v>104</v>
      </c>
      <c r="D229" s="6">
        <v>181</v>
      </c>
    </row>
    <row r="230" spans="1:4" x14ac:dyDescent="0.25">
      <c r="A230" s="3">
        <v>227</v>
      </c>
      <c r="B230" s="3">
        <v>3750</v>
      </c>
      <c r="C230" s="3" t="s">
        <v>104</v>
      </c>
      <c r="D230" s="6">
        <v>181</v>
      </c>
    </row>
    <row r="231" spans="1:4" x14ac:dyDescent="0.25">
      <c r="A231" s="3">
        <v>228</v>
      </c>
      <c r="B231" s="3">
        <v>3750</v>
      </c>
      <c r="C231" s="3" t="s">
        <v>104</v>
      </c>
      <c r="D231" s="6">
        <v>181</v>
      </c>
    </row>
    <row r="232" spans="1:4" x14ac:dyDescent="0.25">
      <c r="A232" s="3">
        <v>229</v>
      </c>
      <c r="B232" s="3">
        <v>3750</v>
      </c>
      <c r="C232" s="3" t="s">
        <v>104</v>
      </c>
      <c r="D232" s="6">
        <v>181</v>
      </c>
    </row>
    <row r="233" spans="1:4" x14ac:dyDescent="0.25">
      <c r="A233" s="3">
        <v>230</v>
      </c>
      <c r="B233" s="3">
        <v>3750</v>
      </c>
      <c r="C233" s="3" t="s">
        <v>104</v>
      </c>
      <c r="D233" s="6">
        <v>181</v>
      </c>
    </row>
    <row r="234" spans="1:4" x14ac:dyDescent="0.25">
      <c r="A234" s="3">
        <v>231</v>
      </c>
      <c r="B234" s="3">
        <v>3750</v>
      </c>
      <c r="C234" s="3" t="s">
        <v>104</v>
      </c>
      <c r="D234" s="6">
        <v>181</v>
      </c>
    </row>
    <row r="235" spans="1:4" x14ac:dyDescent="0.25">
      <c r="A235" s="3">
        <v>232</v>
      </c>
      <c r="B235" s="3">
        <v>3750</v>
      </c>
      <c r="C235" s="3" t="s">
        <v>104</v>
      </c>
      <c r="D235" s="6">
        <v>181</v>
      </c>
    </row>
    <row r="236" spans="1:4" x14ac:dyDescent="0.25">
      <c r="A236" s="3">
        <v>233</v>
      </c>
      <c r="B236" s="3">
        <v>3750</v>
      </c>
      <c r="C236" s="3" t="s">
        <v>104</v>
      </c>
      <c r="D236" s="6">
        <v>181</v>
      </c>
    </row>
    <row r="237" spans="1:4" x14ac:dyDescent="0.25">
      <c r="A237" s="3">
        <v>234</v>
      </c>
      <c r="B237" s="3">
        <v>3750</v>
      </c>
      <c r="C237" s="3" t="s">
        <v>104</v>
      </c>
      <c r="D237" s="6">
        <v>181</v>
      </c>
    </row>
    <row r="238" spans="1:4" x14ac:dyDescent="0.25">
      <c r="A238" s="3">
        <v>235</v>
      </c>
      <c r="B238" s="3">
        <v>3750</v>
      </c>
      <c r="C238" s="3" t="s">
        <v>104</v>
      </c>
      <c r="D238" s="6">
        <v>181</v>
      </c>
    </row>
    <row r="239" spans="1:4" x14ac:dyDescent="0.25">
      <c r="A239" s="3">
        <v>236</v>
      </c>
      <c r="B239" s="3">
        <v>3750</v>
      </c>
      <c r="C239" s="3" t="s">
        <v>104</v>
      </c>
      <c r="D239" s="6">
        <v>181</v>
      </c>
    </row>
    <row r="240" spans="1:4" x14ac:dyDescent="0.25">
      <c r="A240" s="3">
        <v>237</v>
      </c>
      <c r="B240" s="3">
        <v>3750</v>
      </c>
      <c r="C240" s="3" t="s">
        <v>104</v>
      </c>
      <c r="D240" s="6">
        <v>181</v>
      </c>
    </row>
    <row r="241" spans="1:4" x14ac:dyDescent="0.25">
      <c r="A241" s="3">
        <v>238</v>
      </c>
      <c r="B241" s="3">
        <v>3750</v>
      </c>
      <c r="C241" s="3" t="s">
        <v>104</v>
      </c>
      <c r="D241" s="6">
        <v>181</v>
      </c>
    </row>
    <row r="242" spans="1:4" x14ac:dyDescent="0.25">
      <c r="A242" s="3">
        <v>239</v>
      </c>
      <c r="B242" s="3">
        <v>3750</v>
      </c>
      <c r="C242" s="3" t="s">
        <v>104</v>
      </c>
      <c r="D242" s="6">
        <v>181</v>
      </c>
    </row>
    <row r="243" spans="1:4" x14ac:dyDescent="0.25">
      <c r="A243" s="3">
        <v>240</v>
      </c>
      <c r="B243" s="3">
        <v>3750</v>
      </c>
      <c r="C243" s="3" t="s">
        <v>104</v>
      </c>
      <c r="D243" s="6">
        <v>724</v>
      </c>
    </row>
    <row r="244" spans="1:4" x14ac:dyDescent="0.25">
      <c r="A244" s="3">
        <v>241</v>
      </c>
      <c r="B244" s="3">
        <v>3750</v>
      </c>
      <c r="C244" s="3" t="s">
        <v>104</v>
      </c>
      <c r="D244" s="6">
        <v>362</v>
      </c>
    </row>
    <row r="245" spans="1:4" x14ac:dyDescent="0.25">
      <c r="A245" s="3">
        <v>242</v>
      </c>
      <c r="B245" s="3">
        <v>3750</v>
      </c>
      <c r="C245" s="3" t="s">
        <v>104</v>
      </c>
      <c r="D245" s="6">
        <v>362</v>
      </c>
    </row>
    <row r="246" spans="1:4" x14ac:dyDescent="0.25">
      <c r="A246" s="3">
        <v>243</v>
      </c>
      <c r="B246" s="3">
        <v>3750</v>
      </c>
      <c r="C246" s="3" t="s">
        <v>104</v>
      </c>
      <c r="D246" s="6">
        <v>543</v>
      </c>
    </row>
    <row r="247" spans="1:4" x14ac:dyDescent="0.25">
      <c r="A247" s="3">
        <v>244</v>
      </c>
      <c r="B247" s="3">
        <v>3750</v>
      </c>
      <c r="C247" s="3" t="s">
        <v>104</v>
      </c>
      <c r="D247" s="6">
        <v>362</v>
      </c>
    </row>
    <row r="248" spans="1:4" x14ac:dyDescent="0.25">
      <c r="A248" s="3">
        <v>245</v>
      </c>
      <c r="B248" s="3">
        <v>3750</v>
      </c>
      <c r="C248" s="3" t="s">
        <v>104</v>
      </c>
      <c r="D248" s="6">
        <v>362</v>
      </c>
    </row>
    <row r="249" spans="1:4" x14ac:dyDescent="0.25">
      <c r="A249" s="3">
        <v>246</v>
      </c>
      <c r="B249" s="3">
        <v>3750</v>
      </c>
      <c r="C249" s="3" t="s">
        <v>104</v>
      </c>
      <c r="D249" s="6">
        <v>724</v>
      </c>
    </row>
    <row r="250" spans="1:4" x14ac:dyDescent="0.25">
      <c r="A250" s="3">
        <v>247</v>
      </c>
      <c r="B250" s="3">
        <v>3720</v>
      </c>
      <c r="C250" s="3" t="s">
        <v>801</v>
      </c>
      <c r="D250" s="6">
        <v>388</v>
      </c>
    </row>
    <row r="251" spans="1:4" x14ac:dyDescent="0.25">
      <c r="A251" s="3">
        <v>248</v>
      </c>
      <c r="B251" s="3">
        <v>3750</v>
      </c>
      <c r="C251" s="3" t="s">
        <v>104</v>
      </c>
      <c r="D251" s="6">
        <v>181</v>
      </c>
    </row>
    <row r="252" spans="1:4" x14ac:dyDescent="0.25">
      <c r="A252" s="3">
        <v>249</v>
      </c>
      <c r="B252" s="3">
        <v>3750</v>
      </c>
      <c r="C252" s="3" t="s">
        <v>104</v>
      </c>
      <c r="D252" s="6">
        <v>181</v>
      </c>
    </row>
    <row r="253" spans="1:4" x14ac:dyDescent="0.25">
      <c r="A253" s="3">
        <v>250</v>
      </c>
      <c r="B253" s="3">
        <v>3750</v>
      </c>
      <c r="C253" s="3" t="s">
        <v>104</v>
      </c>
      <c r="D253" s="6">
        <v>164</v>
      </c>
    </row>
    <row r="254" spans="1:4" x14ac:dyDescent="0.25">
      <c r="A254" s="3">
        <v>251</v>
      </c>
      <c r="B254" s="3">
        <v>3720</v>
      </c>
      <c r="C254" s="3" t="s">
        <v>801</v>
      </c>
      <c r="D254" s="6">
        <v>1115</v>
      </c>
    </row>
    <row r="255" spans="1:4" x14ac:dyDescent="0.25">
      <c r="A255" s="3">
        <v>252</v>
      </c>
      <c r="B255" s="3">
        <v>3750</v>
      </c>
      <c r="C255" s="3" t="s">
        <v>104</v>
      </c>
      <c r="D255" s="6">
        <v>1531</v>
      </c>
    </row>
    <row r="256" spans="1:4" x14ac:dyDescent="0.25">
      <c r="A256" s="3">
        <v>253</v>
      </c>
      <c r="B256" s="3">
        <v>3750</v>
      </c>
      <c r="C256" s="3" t="s">
        <v>104</v>
      </c>
      <c r="D256" s="6">
        <v>844</v>
      </c>
    </row>
    <row r="257" spans="1:4" x14ac:dyDescent="0.25">
      <c r="A257" s="3">
        <v>254</v>
      </c>
      <c r="B257" s="3">
        <v>3750</v>
      </c>
      <c r="C257" s="3" t="s">
        <v>104</v>
      </c>
      <c r="D257" s="6">
        <v>1891.33</v>
      </c>
    </row>
    <row r="258" spans="1:4" x14ac:dyDescent="0.25">
      <c r="A258" s="3">
        <v>255</v>
      </c>
      <c r="B258" s="3">
        <v>3750</v>
      </c>
      <c r="C258" s="3" t="s">
        <v>104</v>
      </c>
      <c r="D258" s="6">
        <v>2860.5</v>
      </c>
    </row>
    <row r="259" spans="1:4" x14ac:dyDescent="0.25">
      <c r="A259" s="3">
        <v>256</v>
      </c>
      <c r="B259" s="3">
        <v>3750</v>
      </c>
      <c r="C259" s="3" t="s">
        <v>104</v>
      </c>
      <c r="D259" s="6">
        <v>1676.99</v>
      </c>
    </row>
    <row r="260" spans="1:4" x14ac:dyDescent="0.25">
      <c r="A260" s="3">
        <v>257</v>
      </c>
      <c r="B260" s="3">
        <v>3720</v>
      </c>
      <c r="C260" s="3" t="s">
        <v>801</v>
      </c>
      <c r="D260" s="6">
        <v>549.94000000000005</v>
      </c>
    </row>
    <row r="261" spans="1:4" x14ac:dyDescent="0.25">
      <c r="A261" s="3">
        <v>258</v>
      </c>
      <c r="B261" s="3">
        <v>3750</v>
      </c>
      <c r="C261" s="3" t="s">
        <v>104</v>
      </c>
      <c r="D261" s="6">
        <v>1037.8399999999999</v>
      </c>
    </row>
    <row r="262" spans="1:4" x14ac:dyDescent="0.25">
      <c r="A262" s="3">
        <v>259</v>
      </c>
      <c r="B262" s="3">
        <v>3750</v>
      </c>
      <c r="C262" s="3" t="s">
        <v>104</v>
      </c>
      <c r="D262" s="6">
        <v>388.16</v>
      </c>
    </row>
    <row r="263" spans="1:4" x14ac:dyDescent="0.25">
      <c r="A263" s="3">
        <v>260</v>
      </c>
      <c r="B263" s="3">
        <v>3750</v>
      </c>
      <c r="C263" s="3" t="s">
        <v>104</v>
      </c>
      <c r="D263" s="6">
        <v>938.49</v>
      </c>
    </row>
    <row r="264" spans="1:4" x14ac:dyDescent="0.25">
      <c r="A264" s="3">
        <v>261</v>
      </c>
      <c r="B264" s="3">
        <v>3720</v>
      </c>
      <c r="C264" s="3" t="s">
        <v>801</v>
      </c>
      <c r="D264" s="10">
        <v>35</v>
      </c>
    </row>
    <row r="265" spans="1:4" x14ac:dyDescent="0.25">
      <c r="A265" s="3">
        <v>262</v>
      </c>
      <c r="B265" s="3">
        <v>3750</v>
      </c>
      <c r="C265" s="3" t="s">
        <v>104</v>
      </c>
      <c r="D265" s="10">
        <v>1025.8800000000001</v>
      </c>
    </row>
    <row r="266" spans="1:4" x14ac:dyDescent="0.25">
      <c r="A266" s="3">
        <v>263</v>
      </c>
      <c r="B266" s="3">
        <v>3750</v>
      </c>
      <c r="C266" s="3" t="s">
        <v>104</v>
      </c>
      <c r="D266" s="10">
        <v>604.86</v>
      </c>
    </row>
    <row r="267" spans="1:4" x14ac:dyDescent="0.25">
      <c r="A267" s="3">
        <v>264</v>
      </c>
      <c r="B267" s="3">
        <v>3750</v>
      </c>
      <c r="C267" s="3" t="s">
        <v>104</v>
      </c>
      <c r="D267" s="10">
        <v>200</v>
      </c>
    </row>
    <row r="268" spans="1:4" x14ac:dyDescent="0.25">
      <c r="A268" s="3">
        <v>265</v>
      </c>
      <c r="B268" s="3">
        <v>3750</v>
      </c>
      <c r="C268" s="3" t="s">
        <v>104</v>
      </c>
      <c r="D268" s="10">
        <v>209.96</v>
      </c>
    </row>
    <row r="269" spans="1:4" x14ac:dyDescent="0.25">
      <c r="A269" s="3">
        <v>266</v>
      </c>
      <c r="B269" s="3">
        <v>3750</v>
      </c>
      <c r="C269" s="3" t="s">
        <v>104</v>
      </c>
      <c r="D269" s="6">
        <v>1004.68</v>
      </c>
    </row>
    <row r="270" spans="1:4" x14ac:dyDescent="0.25">
      <c r="A270" s="3">
        <v>267</v>
      </c>
      <c r="B270" s="3">
        <v>3750</v>
      </c>
      <c r="C270" s="3" t="s">
        <v>104</v>
      </c>
      <c r="D270" s="10">
        <v>591.96</v>
      </c>
    </row>
    <row r="271" spans="1:4" x14ac:dyDescent="0.25">
      <c r="A271" s="3">
        <v>268</v>
      </c>
      <c r="B271" s="3">
        <v>3750</v>
      </c>
      <c r="C271" s="3" t="s">
        <v>104</v>
      </c>
      <c r="D271" s="10">
        <v>169</v>
      </c>
    </row>
    <row r="272" spans="1:4" x14ac:dyDescent="0.25">
      <c r="A272" s="3">
        <v>269</v>
      </c>
      <c r="B272" s="3">
        <v>3750</v>
      </c>
      <c r="C272" s="3" t="s">
        <v>104</v>
      </c>
      <c r="D272" s="10">
        <v>204</v>
      </c>
    </row>
    <row r="273" spans="1:4" x14ac:dyDescent="0.25">
      <c r="A273" s="3">
        <v>270</v>
      </c>
      <c r="B273" s="3">
        <v>3750</v>
      </c>
      <c r="C273" s="3" t="s">
        <v>104</v>
      </c>
      <c r="D273" s="10">
        <v>172</v>
      </c>
    </row>
    <row r="274" spans="1:4" x14ac:dyDescent="0.25">
      <c r="A274" s="3">
        <v>271</v>
      </c>
      <c r="B274" s="3">
        <v>3750</v>
      </c>
      <c r="C274" s="3" t="s">
        <v>104</v>
      </c>
      <c r="D274" s="10">
        <v>209.96</v>
      </c>
    </row>
    <row r="275" spans="1:4" x14ac:dyDescent="0.25">
      <c r="A275" s="3">
        <v>272</v>
      </c>
      <c r="B275" s="3">
        <v>3750</v>
      </c>
      <c r="C275" s="3" t="s">
        <v>104</v>
      </c>
      <c r="D275" s="10">
        <v>209.96</v>
      </c>
    </row>
    <row r="276" spans="1:4" x14ac:dyDescent="0.25">
      <c r="A276" s="3">
        <v>273</v>
      </c>
      <c r="B276" s="3">
        <v>3750</v>
      </c>
      <c r="C276" s="3" t="s">
        <v>104</v>
      </c>
      <c r="D276" s="10">
        <v>209.96</v>
      </c>
    </row>
    <row r="277" spans="1:4" x14ac:dyDescent="0.25">
      <c r="A277" s="3">
        <v>274</v>
      </c>
      <c r="B277" s="3">
        <v>3750</v>
      </c>
      <c r="C277" s="3" t="s">
        <v>104</v>
      </c>
      <c r="D277" s="10">
        <v>781</v>
      </c>
    </row>
    <row r="278" spans="1:4" x14ac:dyDescent="0.25">
      <c r="A278" s="3">
        <v>275</v>
      </c>
      <c r="B278" s="3">
        <v>3720</v>
      </c>
      <c r="C278" s="3" t="s">
        <v>801</v>
      </c>
      <c r="D278" s="10">
        <v>130</v>
      </c>
    </row>
    <row r="279" spans="1:4" x14ac:dyDescent="0.25">
      <c r="A279" s="3">
        <v>276</v>
      </c>
      <c r="B279" s="3">
        <v>3750</v>
      </c>
      <c r="C279" s="3" t="s">
        <v>104</v>
      </c>
      <c r="D279" s="10">
        <v>1424</v>
      </c>
    </row>
    <row r="280" spans="1:4" x14ac:dyDescent="0.25">
      <c r="A280" s="3">
        <v>277</v>
      </c>
      <c r="B280" s="3">
        <v>3750</v>
      </c>
      <c r="C280" s="3" t="s">
        <v>104</v>
      </c>
      <c r="D280" s="10">
        <v>2390.9</v>
      </c>
    </row>
    <row r="281" spans="1:4" x14ac:dyDescent="0.25">
      <c r="A281" s="3">
        <v>278</v>
      </c>
      <c r="B281" s="3">
        <v>3720</v>
      </c>
      <c r="C281" s="3" t="s">
        <v>801</v>
      </c>
      <c r="D281" s="10">
        <v>60</v>
      </c>
    </row>
    <row r="282" spans="1:4" x14ac:dyDescent="0.25">
      <c r="A282" s="3">
        <v>279</v>
      </c>
      <c r="B282" s="3">
        <v>3750</v>
      </c>
      <c r="C282" s="3" t="s">
        <v>104</v>
      </c>
      <c r="D282" s="10">
        <v>1019.88</v>
      </c>
    </row>
    <row r="283" spans="1:4" x14ac:dyDescent="0.25">
      <c r="A283" s="3">
        <v>280</v>
      </c>
      <c r="B283" s="3">
        <v>3750</v>
      </c>
      <c r="C283" s="3" t="s">
        <v>104</v>
      </c>
      <c r="D283" s="10">
        <v>862.5</v>
      </c>
    </row>
    <row r="284" spans="1:4" x14ac:dyDescent="0.25">
      <c r="A284" s="3">
        <v>281</v>
      </c>
      <c r="B284" s="3">
        <v>3750</v>
      </c>
      <c r="C284" s="3" t="s">
        <v>104</v>
      </c>
      <c r="D284" s="10">
        <v>181</v>
      </c>
    </row>
    <row r="285" spans="1:4" x14ac:dyDescent="0.25">
      <c r="A285" s="3">
        <v>282</v>
      </c>
      <c r="B285" s="3">
        <v>3750</v>
      </c>
      <c r="C285" s="3" t="s">
        <v>104</v>
      </c>
      <c r="D285" s="10">
        <v>410</v>
      </c>
    </row>
    <row r="286" spans="1:4" x14ac:dyDescent="0.25">
      <c r="A286" s="3">
        <v>283</v>
      </c>
      <c r="B286" s="3">
        <v>3750</v>
      </c>
      <c r="C286" s="3" t="s">
        <v>104</v>
      </c>
      <c r="D286" s="10">
        <v>147</v>
      </c>
    </row>
    <row r="287" spans="1:4" x14ac:dyDescent="0.25">
      <c r="A287" s="3">
        <v>284</v>
      </c>
      <c r="B287" s="3">
        <v>3750</v>
      </c>
      <c r="C287" s="3" t="s">
        <v>104</v>
      </c>
      <c r="D287" s="10">
        <v>198</v>
      </c>
    </row>
    <row r="288" spans="1:4" x14ac:dyDescent="0.25">
      <c r="A288" s="3">
        <v>285</v>
      </c>
      <c r="B288" s="3">
        <v>3750</v>
      </c>
      <c r="C288" s="3" t="s">
        <v>104</v>
      </c>
      <c r="D288" s="10">
        <v>209.96</v>
      </c>
    </row>
    <row r="289" spans="1:4" x14ac:dyDescent="0.25">
      <c r="A289" s="3">
        <v>286</v>
      </c>
      <c r="B289" s="3">
        <v>3750</v>
      </c>
      <c r="C289" s="3" t="s">
        <v>104</v>
      </c>
      <c r="D289" s="10">
        <v>209.96</v>
      </c>
    </row>
    <row r="290" spans="1:4" x14ac:dyDescent="0.25">
      <c r="A290" s="3">
        <v>287</v>
      </c>
      <c r="B290" s="3">
        <v>3720</v>
      </c>
      <c r="C290" s="3" t="s">
        <v>801</v>
      </c>
      <c r="D290" s="10">
        <v>573</v>
      </c>
    </row>
    <row r="291" spans="1:4" x14ac:dyDescent="0.25">
      <c r="A291" s="3">
        <v>288</v>
      </c>
      <c r="B291" s="3">
        <v>3720</v>
      </c>
      <c r="C291" s="3" t="s">
        <v>801</v>
      </c>
      <c r="D291" s="10">
        <v>54</v>
      </c>
    </row>
    <row r="292" spans="1:4" x14ac:dyDescent="0.25">
      <c r="A292" s="3">
        <v>289</v>
      </c>
      <c r="B292" s="3">
        <v>3720</v>
      </c>
      <c r="C292" s="3" t="s">
        <v>801</v>
      </c>
      <c r="D292" s="10">
        <v>292</v>
      </c>
    </row>
    <row r="293" spans="1:4" x14ac:dyDescent="0.25">
      <c r="A293" s="3">
        <v>290</v>
      </c>
      <c r="B293" s="3">
        <v>3720</v>
      </c>
      <c r="C293" s="3" t="s">
        <v>801</v>
      </c>
      <c r="D293" s="10">
        <v>359</v>
      </c>
    </row>
    <row r="294" spans="1:4" x14ac:dyDescent="0.25">
      <c r="A294" s="3">
        <v>291</v>
      </c>
      <c r="B294" s="3">
        <v>3750</v>
      </c>
      <c r="C294" s="3" t="s">
        <v>104</v>
      </c>
      <c r="D294" s="10">
        <v>181</v>
      </c>
    </row>
    <row r="295" spans="1:4" x14ac:dyDescent="0.25">
      <c r="A295" s="3">
        <v>292</v>
      </c>
      <c r="B295" s="3">
        <v>3750</v>
      </c>
      <c r="C295" s="3" t="s">
        <v>104</v>
      </c>
      <c r="D295" s="10">
        <v>9989.06</v>
      </c>
    </row>
    <row r="296" spans="1:4" x14ac:dyDescent="0.25">
      <c r="A296" s="3">
        <v>293</v>
      </c>
      <c r="B296" s="3">
        <v>3750</v>
      </c>
      <c r="C296" s="3" t="s">
        <v>104</v>
      </c>
      <c r="D296" s="10">
        <v>16889.89</v>
      </c>
    </row>
    <row r="297" spans="1:4" x14ac:dyDescent="0.25">
      <c r="A297" s="3">
        <v>294</v>
      </c>
      <c r="B297" s="3">
        <v>3720</v>
      </c>
      <c r="C297" s="3" t="s">
        <v>801</v>
      </c>
      <c r="D297" s="10">
        <v>90</v>
      </c>
    </row>
    <row r="298" spans="1:4" x14ac:dyDescent="0.25">
      <c r="A298" s="3">
        <v>295</v>
      </c>
      <c r="B298" s="3">
        <v>3720</v>
      </c>
      <c r="C298" s="3" t="s">
        <v>801</v>
      </c>
      <c r="D298" s="6">
        <v>505</v>
      </c>
    </row>
    <row r="299" spans="1:4" x14ac:dyDescent="0.25">
      <c r="A299" s="3">
        <v>296</v>
      </c>
      <c r="B299" s="3">
        <v>3720</v>
      </c>
      <c r="C299" s="3" t="s">
        <v>801</v>
      </c>
      <c r="D299" s="10">
        <v>100</v>
      </c>
    </row>
    <row r="300" spans="1:4" x14ac:dyDescent="0.25">
      <c r="A300" s="3">
        <v>297</v>
      </c>
      <c r="B300" s="3">
        <v>3750</v>
      </c>
      <c r="C300" s="3" t="s">
        <v>104</v>
      </c>
      <c r="D300" s="10">
        <v>1557.6</v>
      </c>
    </row>
    <row r="301" spans="1:4" x14ac:dyDescent="0.25">
      <c r="A301" s="3">
        <v>298</v>
      </c>
      <c r="B301" s="3">
        <v>3750</v>
      </c>
      <c r="C301" s="3" t="s">
        <v>104</v>
      </c>
      <c r="D301" s="10">
        <v>181</v>
      </c>
    </row>
    <row r="302" spans="1:4" x14ac:dyDescent="0.25">
      <c r="A302" s="3">
        <v>299</v>
      </c>
      <c r="B302" s="3">
        <v>3750</v>
      </c>
      <c r="C302" s="3" t="s">
        <v>104</v>
      </c>
      <c r="D302" s="10">
        <v>181</v>
      </c>
    </row>
    <row r="303" spans="1:4" x14ac:dyDescent="0.25">
      <c r="A303" s="3">
        <v>300</v>
      </c>
      <c r="B303" s="3">
        <v>3720</v>
      </c>
      <c r="C303" s="3" t="s">
        <v>801</v>
      </c>
      <c r="D303" s="10">
        <v>15</v>
      </c>
    </row>
    <row r="304" spans="1:4" x14ac:dyDescent="0.25">
      <c r="A304" s="3">
        <v>301</v>
      </c>
      <c r="B304" s="3">
        <v>3720</v>
      </c>
      <c r="C304" s="3" t="s">
        <v>801</v>
      </c>
      <c r="D304" s="10">
        <v>207</v>
      </c>
    </row>
    <row r="305" spans="1:4" x14ac:dyDescent="0.25">
      <c r="A305" s="3">
        <v>302</v>
      </c>
      <c r="B305" s="3">
        <v>3720</v>
      </c>
      <c r="C305" s="3" t="s">
        <v>801</v>
      </c>
      <c r="D305" s="10">
        <v>81</v>
      </c>
    </row>
    <row r="306" spans="1:4" x14ac:dyDescent="0.25">
      <c r="A306" s="3">
        <v>303</v>
      </c>
      <c r="B306" s="3">
        <v>3720</v>
      </c>
      <c r="C306" s="3" t="s">
        <v>801</v>
      </c>
      <c r="D306" s="10">
        <v>102</v>
      </c>
    </row>
    <row r="307" spans="1:4" x14ac:dyDescent="0.25">
      <c r="A307" s="3">
        <v>304</v>
      </c>
      <c r="B307" s="3">
        <v>3750</v>
      </c>
      <c r="C307" s="3" t="s">
        <v>801</v>
      </c>
      <c r="D307" s="10">
        <v>181</v>
      </c>
    </row>
    <row r="308" spans="1:4" x14ac:dyDescent="0.25">
      <c r="A308" s="3">
        <v>305</v>
      </c>
      <c r="B308" s="3">
        <v>3750</v>
      </c>
      <c r="C308" s="3" t="s">
        <v>104</v>
      </c>
      <c r="D308" s="10">
        <v>362</v>
      </c>
    </row>
    <row r="309" spans="1:4" x14ac:dyDescent="0.25">
      <c r="A309" s="3">
        <v>306</v>
      </c>
      <c r="B309" s="3">
        <v>3750</v>
      </c>
      <c r="C309" s="3" t="s">
        <v>104</v>
      </c>
      <c r="D309" s="10">
        <v>181</v>
      </c>
    </row>
    <row r="310" spans="1:4" x14ac:dyDescent="0.25">
      <c r="A310" s="3">
        <v>307</v>
      </c>
      <c r="B310" s="3">
        <v>3750</v>
      </c>
      <c r="C310" s="3" t="s">
        <v>104</v>
      </c>
      <c r="D310" s="10">
        <v>181</v>
      </c>
    </row>
    <row r="311" spans="1:4" x14ac:dyDescent="0.25">
      <c r="A311" s="3">
        <v>308</v>
      </c>
      <c r="B311" s="3">
        <v>3750</v>
      </c>
      <c r="C311" s="3" t="s">
        <v>104</v>
      </c>
      <c r="D311" s="10">
        <v>181</v>
      </c>
    </row>
    <row r="312" spans="1:4" x14ac:dyDescent="0.25">
      <c r="A312" s="3">
        <v>309</v>
      </c>
      <c r="B312" s="3">
        <v>3750</v>
      </c>
      <c r="C312" s="3" t="s">
        <v>104</v>
      </c>
      <c r="D312" s="10">
        <v>181</v>
      </c>
    </row>
    <row r="313" spans="1:4" x14ac:dyDescent="0.25">
      <c r="A313" s="3">
        <v>310</v>
      </c>
      <c r="B313" s="3">
        <v>3750</v>
      </c>
      <c r="C313" s="3" t="s">
        <v>104</v>
      </c>
      <c r="D313" s="10">
        <v>181</v>
      </c>
    </row>
    <row r="314" spans="1:4" x14ac:dyDescent="0.25">
      <c r="A314" s="3">
        <v>311</v>
      </c>
      <c r="B314" s="3">
        <v>3750</v>
      </c>
      <c r="C314" s="3" t="s">
        <v>104</v>
      </c>
      <c r="D314" s="10">
        <v>362</v>
      </c>
    </row>
    <row r="315" spans="1:4" x14ac:dyDescent="0.25">
      <c r="A315" s="3">
        <v>312</v>
      </c>
      <c r="B315" s="3">
        <v>3750</v>
      </c>
      <c r="C315" s="3" t="s">
        <v>104</v>
      </c>
      <c r="D315" s="10">
        <v>181</v>
      </c>
    </row>
    <row r="316" spans="1:4" x14ac:dyDescent="0.25">
      <c r="A316" s="3">
        <v>313</v>
      </c>
      <c r="B316" s="3">
        <v>3750</v>
      </c>
      <c r="C316" s="3" t="s">
        <v>104</v>
      </c>
      <c r="D316" s="10">
        <v>181</v>
      </c>
    </row>
    <row r="317" spans="1:4" x14ac:dyDescent="0.25">
      <c r="A317" s="3">
        <v>314</v>
      </c>
      <c r="B317" s="3">
        <v>3750</v>
      </c>
      <c r="C317" s="3" t="s">
        <v>104</v>
      </c>
      <c r="D317" s="10">
        <v>543</v>
      </c>
    </row>
    <row r="318" spans="1:4" x14ac:dyDescent="0.25">
      <c r="A318" s="3">
        <v>315</v>
      </c>
      <c r="B318" s="3">
        <v>3750</v>
      </c>
      <c r="C318" s="3" t="s">
        <v>104</v>
      </c>
      <c r="D318" s="10">
        <v>543</v>
      </c>
    </row>
    <row r="319" spans="1:4" x14ac:dyDescent="0.25">
      <c r="A319" s="3">
        <v>316</v>
      </c>
      <c r="B319" s="3">
        <v>3750</v>
      </c>
      <c r="C319" s="3" t="s">
        <v>104</v>
      </c>
      <c r="D319" s="10">
        <v>543</v>
      </c>
    </row>
    <row r="320" spans="1:4" x14ac:dyDescent="0.25">
      <c r="A320" s="3">
        <v>317</v>
      </c>
      <c r="B320" s="3">
        <v>3720</v>
      </c>
      <c r="C320" s="3" t="s">
        <v>801</v>
      </c>
      <c r="D320" s="10">
        <v>38</v>
      </c>
    </row>
    <row r="321" spans="1:4" x14ac:dyDescent="0.25">
      <c r="A321" s="3">
        <v>318</v>
      </c>
      <c r="B321" s="3">
        <v>3720</v>
      </c>
      <c r="C321" s="3" t="s">
        <v>801</v>
      </c>
      <c r="D321" s="10">
        <v>27</v>
      </c>
    </row>
    <row r="322" spans="1:4" x14ac:dyDescent="0.25">
      <c r="A322" s="3">
        <v>319</v>
      </c>
      <c r="B322" s="3">
        <v>3720</v>
      </c>
      <c r="C322" s="3" t="s">
        <v>801</v>
      </c>
      <c r="D322" s="10">
        <v>170</v>
      </c>
    </row>
    <row r="323" spans="1:4" x14ac:dyDescent="0.25">
      <c r="A323" s="3">
        <v>320</v>
      </c>
      <c r="B323" s="3">
        <v>3720</v>
      </c>
      <c r="C323" s="3" t="s">
        <v>801</v>
      </c>
      <c r="D323" s="10">
        <v>114</v>
      </c>
    </row>
    <row r="324" spans="1:4" x14ac:dyDescent="0.25">
      <c r="A324" s="3">
        <v>321</v>
      </c>
      <c r="B324" s="3">
        <v>3720</v>
      </c>
      <c r="C324" s="3" t="s">
        <v>801</v>
      </c>
      <c r="D324" s="10">
        <v>246</v>
      </c>
    </row>
    <row r="325" spans="1:4" x14ac:dyDescent="0.25">
      <c r="A325" s="3">
        <v>322</v>
      </c>
      <c r="B325" s="3">
        <v>3720</v>
      </c>
      <c r="C325" s="3" t="s">
        <v>801</v>
      </c>
      <c r="D325" s="10">
        <v>114</v>
      </c>
    </row>
    <row r="326" spans="1:4" x14ac:dyDescent="0.25">
      <c r="A326" s="3">
        <v>323</v>
      </c>
      <c r="B326" s="3">
        <v>3750</v>
      </c>
      <c r="C326" s="3" t="s">
        <v>104</v>
      </c>
      <c r="D326" s="10">
        <v>361</v>
      </c>
    </row>
    <row r="327" spans="1:4" x14ac:dyDescent="0.25">
      <c r="A327" s="3">
        <v>324</v>
      </c>
      <c r="B327" s="3">
        <v>3750</v>
      </c>
      <c r="C327" s="3" t="s">
        <v>104</v>
      </c>
      <c r="D327" s="10">
        <v>181</v>
      </c>
    </row>
    <row r="328" spans="1:4" x14ac:dyDescent="0.25">
      <c r="A328" s="3">
        <v>325</v>
      </c>
      <c r="B328" s="3">
        <v>3750</v>
      </c>
      <c r="C328" s="3" t="s">
        <v>104</v>
      </c>
      <c r="D328" s="10">
        <v>181</v>
      </c>
    </row>
    <row r="329" spans="1:4" x14ac:dyDescent="0.25">
      <c r="A329" s="3">
        <v>326</v>
      </c>
      <c r="B329" s="3">
        <v>3750</v>
      </c>
      <c r="C329" s="3" t="s">
        <v>104</v>
      </c>
      <c r="D329" s="10">
        <v>181</v>
      </c>
    </row>
    <row r="330" spans="1:4" x14ac:dyDescent="0.25">
      <c r="A330" s="3">
        <v>327</v>
      </c>
      <c r="B330" s="3">
        <v>3750</v>
      </c>
      <c r="C330" s="3" t="s">
        <v>104</v>
      </c>
      <c r="D330" s="10">
        <v>181</v>
      </c>
    </row>
    <row r="331" spans="1:4" x14ac:dyDescent="0.25">
      <c r="A331" s="3">
        <v>328</v>
      </c>
      <c r="B331" s="3">
        <v>3750</v>
      </c>
      <c r="C331" s="3" t="s">
        <v>104</v>
      </c>
      <c r="D331" s="10">
        <v>181</v>
      </c>
    </row>
    <row r="332" spans="1:4" x14ac:dyDescent="0.25">
      <c r="A332" s="3">
        <v>329</v>
      </c>
      <c r="B332" s="3">
        <v>3750</v>
      </c>
      <c r="C332" s="3" t="s">
        <v>104</v>
      </c>
      <c r="D332" s="10">
        <v>362</v>
      </c>
    </row>
    <row r="333" spans="1:4" x14ac:dyDescent="0.25">
      <c r="A333" s="3">
        <v>330</v>
      </c>
      <c r="B333" s="3">
        <v>3750</v>
      </c>
      <c r="C333" s="3" t="s">
        <v>104</v>
      </c>
      <c r="D333" s="10">
        <v>543</v>
      </c>
    </row>
    <row r="334" spans="1:4" x14ac:dyDescent="0.25">
      <c r="A334" s="3">
        <v>331</v>
      </c>
      <c r="B334" s="3">
        <v>3750</v>
      </c>
      <c r="C334" s="3" t="s">
        <v>104</v>
      </c>
      <c r="D334" s="10">
        <v>905</v>
      </c>
    </row>
    <row r="335" spans="1:4" x14ac:dyDescent="0.25">
      <c r="A335" s="3">
        <v>332</v>
      </c>
      <c r="B335" s="3">
        <v>3750</v>
      </c>
      <c r="C335" s="3" t="s">
        <v>104</v>
      </c>
      <c r="D335" s="10">
        <v>362</v>
      </c>
    </row>
    <row r="336" spans="1:4" x14ac:dyDescent="0.25">
      <c r="A336" s="3">
        <v>333</v>
      </c>
      <c r="B336" s="3">
        <v>3750</v>
      </c>
      <c r="C336" s="3" t="s">
        <v>104</v>
      </c>
      <c r="D336" s="10">
        <v>1086</v>
      </c>
    </row>
    <row r="337" spans="1:4" x14ac:dyDescent="0.25">
      <c r="A337" s="3">
        <v>334</v>
      </c>
      <c r="B337" s="3">
        <v>3750</v>
      </c>
      <c r="C337" s="3" t="s">
        <v>104</v>
      </c>
      <c r="D337" s="10">
        <v>362</v>
      </c>
    </row>
    <row r="338" spans="1:4" x14ac:dyDescent="0.25">
      <c r="A338" s="3">
        <v>335</v>
      </c>
      <c r="B338" s="3">
        <v>3750</v>
      </c>
      <c r="C338" s="3" t="s">
        <v>104</v>
      </c>
      <c r="D338" s="10">
        <v>362</v>
      </c>
    </row>
    <row r="339" spans="1:4" x14ac:dyDescent="0.25">
      <c r="A339" s="3">
        <v>336</v>
      </c>
      <c r="B339" s="3">
        <v>3750</v>
      </c>
      <c r="C339" s="3" t="s">
        <v>104</v>
      </c>
      <c r="D339" s="10">
        <v>362</v>
      </c>
    </row>
    <row r="340" spans="1:4" x14ac:dyDescent="0.25">
      <c r="A340" s="3">
        <v>337</v>
      </c>
      <c r="B340" s="3">
        <v>3750</v>
      </c>
      <c r="C340" s="3" t="s">
        <v>104</v>
      </c>
      <c r="D340" s="10">
        <v>181</v>
      </c>
    </row>
    <row r="341" spans="1:4" x14ac:dyDescent="0.25">
      <c r="A341" s="3">
        <v>338</v>
      </c>
      <c r="B341" s="3">
        <v>3720</v>
      </c>
      <c r="C341" s="3" t="s">
        <v>801</v>
      </c>
      <c r="D341" s="10">
        <v>587</v>
      </c>
    </row>
    <row r="342" spans="1:4" x14ac:dyDescent="0.25">
      <c r="A342" s="3">
        <v>339</v>
      </c>
      <c r="B342" s="3">
        <v>3750</v>
      </c>
      <c r="C342" s="3" t="s">
        <v>104</v>
      </c>
      <c r="D342" s="10">
        <v>979</v>
      </c>
    </row>
    <row r="343" spans="1:4" x14ac:dyDescent="0.25">
      <c r="A343" s="3">
        <v>340</v>
      </c>
      <c r="B343" s="3">
        <v>3720</v>
      </c>
      <c r="C343" s="3" t="s">
        <v>801</v>
      </c>
      <c r="D343" s="10">
        <v>689</v>
      </c>
    </row>
    <row r="344" spans="1:4" x14ac:dyDescent="0.25">
      <c r="A344" s="3">
        <v>341</v>
      </c>
      <c r="B344" s="3">
        <v>3720</v>
      </c>
      <c r="C344" s="3" t="s">
        <v>801</v>
      </c>
      <c r="D344" s="10">
        <v>260</v>
      </c>
    </row>
    <row r="345" spans="1:4" x14ac:dyDescent="0.25">
      <c r="A345" s="3">
        <v>342</v>
      </c>
      <c r="B345" s="3">
        <v>3750</v>
      </c>
      <c r="C345" s="3" t="s">
        <v>104</v>
      </c>
      <c r="D345" s="10">
        <v>181</v>
      </c>
    </row>
    <row r="346" spans="1:4" x14ac:dyDescent="0.25">
      <c r="A346" s="3">
        <v>343</v>
      </c>
      <c r="B346" s="3">
        <v>3750</v>
      </c>
      <c r="C346" s="3" t="s">
        <v>104</v>
      </c>
      <c r="D346" s="10">
        <v>181</v>
      </c>
    </row>
    <row r="347" spans="1:4" x14ac:dyDescent="0.25">
      <c r="A347" s="3">
        <v>344</v>
      </c>
      <c r="B347" s="3">
        <v>3750</v>
      </c>
      <c r="C347" s="3" t="s">
        <v>104</v>
      </c>
      <c r="D347" s="10">
        <v>308.49</v>
      </c>
    </row>
    <row r="348" spans="1:4" x14ac:dyDescent="0.25">
      <c r="A348" s="3">
        <v>345</v>
      </c>
      <c r="B348" s="3">
        <v>3720</v>
      </c>
      <c r="C348" s="3" t="s">
        <v>801</v>
      </c>
      <c r="D348" s="10">
        <v>993</v>
      </c>
    </row>
    <row r="349" spans="1:4" x14ac:dyDescent="0.25">
      <c r="A349" s="3">
        <v>346</v>
      </c>
      <c r="B349" s="3">
        <v>3750</v>
      </c>
      <c r="C349" s="3" t="s">
        <v>104</v>
      </c>
      <c r="D349" s="10">
        <v>680</v>
      </c>
    </row>
    <row r="350" spans="1:4" x14ac:dyDescent="0.25">
      <c r="A350" s="3">
        <v>347</v>
      </c>
      <c r="B350" s="3">
        <v>3750</v>
      </c>
      <c r="C350" s="3" t="s">
        <v>104</v>
      </c>
      <c r="D350" s="10">
        <v>572</v>
      </c>
    </row>
    <row r="351" spans="1:4" x14ac:dyDescent="0.25">
      <c r="A351" s="3">
        <v>348</v>
      </c>
      <c r="B351" s="3">
        <v>3750</v>
      </c>
      <c r="C351" s="3" t="s">
        <v>104</v>
      </c>
      <c r="D351" s="10">
        <v>181</v>
      </c>
    </row>
    <row r="352" spans="1:4" x14ac:dyDescent="0.25">
      <c r="A352" s="3">
        <v>349</v>
      </c>
      <c r="B352" s="3">
        <v>3720</v>
      </c>
      <c r="C352" s="3" t="s">
        <v>803</v>
      </c>
      <c r="D352" s="10">
        <v>1656</v>
      </c>
    </row>
    <row r="353" spans="1:4" x14ac:dyDescent="0.25">
      <c r="A353" s="3">
        <v>350</v>
      </c>
      <c r="B353" s="3">
        <v>3750</v>
      </c>
      <c r="C353" s="3" t="s">
        <v>104</v>
      </c>
      <c r="D353" s="10">
        <v>2596</v>
      </c>
    </row>
    <row r="354" spans="1:4" x14ac:dyDescent="0.25">
      <c r="A354" s="3">
        <v>351</v>
      </c>
      <c r="B354" s="3">
        <v>3720</v>
      </c>
      <c r="C354" s="3" t="s">
        <v>801</v>
      </c>
      <c r="D354" s="10">
        <v>36</v>
      </c>
    </row>
    <row r="355" spans="1:4" x14ac:dyDescent="0.25">
      <c r="A355" s="3">
        <v>352</v>
      </c>
      <c r="B355" s="3">
        <v>3750</v>
      </c>
      <c r="C355" s="3" t="s">
        <v>104</v>
      </c>
      <c r="D355" s="10">
        <v>368</v>
      </c>
    </row>
    <row r="356" spans="1:4" x14ac:dyDescent="0.25">
      <c r="A356" s="3">
        <v>353</v>
      </c>
      <c r="B356" s="3">
        <v>3720</v>
      </c>
      <c r="C356" s="3" t="s">
        <v>801</v>
      </c>
      <c r="D356" s="10">
        <v>199</v>
      </c>
    </row>
    <row r="357" spans="1:4" x14ac:dyDescent="0.25">
      <c r="A357" s="3">
        <v>354</v>
      </c>
      <c r="B357" s="3">
        <v>3750</v>
      </c>
      <c r="C357" s="3" t="s">
        <v>104</v>
      </c>
      <c r="D357" s="10">
        <v>392</v>
      </c>
    </row>
    <row r="358" spans="1:4" x14ac:dyDescent="0.25">
      <c r="A358" s="3">
        <v>355</v>
      </c>
      <c r="B358" s="3">
        <v>3750</v>
      </c>
      <c r="C358" s="3" t="s">
        <v>104</v>
      </c>
      <c r="D358" s="10">
        <v>696.3</v>
      </c>
    </row>
    <row r="359" spans="1:4" x14ac:dyDescent="0.25">
      <c r="A359" s="3">
        <v>356</v>
      </c>
      <c r="B359" s="3">
        <v>3720</v>
      </c>
      <c r="C359" s="3" t="s">
        <v>801</v>
      </c>
      <c r="D359" s="10">
        <v>1072</v>
      </c>
    </row>
    <row r="360" spans="1:4" x14ac:dyDescent="0.25">
      <c r="A360" s="3">
        <v>357</v>
      </c>
      <c r="B360" s="3">
        <v>3750</v>
      </c>
      <c r="C360" s="3" t="s">
        <v>104</v>
      </c>
      <c r="D360" s="10">
        <v>320</v>
      </c>
    </row>
    <row r="361" spans="1:4" x14ac:dyDescent="0.25">
      <c r="A361" s="3">
        <v>358</v>
      </c>
      <c r="B361" s="3">
        <v>3750</v>
      </c>
      <c r="C361" s="3" t="s">
        <v>104</v>
      </c>
      <c r="D361" s="10">
        <v>9459.0499999999993</v>
      </c>
    </row>
    <row r="362" spans="1:4" x14ac:dyDescent="0.25">
      <c r="A362" s="3">
        <v>359</v>
      </c>
      <c r="B362" s="3">
        <v>3750</v>
      </c>
      <c r="C362" s="3" t="s">
        <v>104</v>
      </c>
      <c r="D362" s="10">
        <v>362</v>
      </c>
    </row>
    <row r="363" spans="1:4" x14ac:dyDescent="0.25">
      <c r="A363" s="3">
        <v>360</v>
      </c>
      <c r="B363" s="3">
        <v>3720</v>
      </c>
      <c r="C363" s="3" t="s">
        <v>801</v>
      </c>
      <c r="D363" s="10">
        <v>600</v>
      </c>
    </row>
    <row r="364" spans="1:4" x14ac:dyDescent="0.25">
      <c r="A364" s="3">
        <v>361</v>
      </c>
      <c r="B364" s="3">
        <v>3750</v>
      </c>
      <c r="C364" s="3" t="s">
        <v>104</v>
      </c>
      <c r="D364" s="10">
        <v>181</v>
      </c>
    </row>
    <row r="365" spans="1:4" x14ac:dyDescent="0.25">
      <c r="A365" s="3">
        <v>362</v>
      </c>
      <c r="B365" s="3">
        <v>3750</v>
      </c>
      <c r="C365" s="3" t="s">
        <v>104</v>
      </c>
      <c r="D365" s="10">
        <v>181</v>
      </c>
    </row>
    <row r="366" spans="1:4" x14ac:dyDescent="0.25">
      <c r="A366" s="3">
        <v>363</v>
      </c>
      <c r="B366" s="3">
        <v>3750</v>
      </c>
      <c r="C366" s="3" t="s">
        <v>104</v>
      </c>
      <c r="D366" s="10">
        <v>181</v>
      </c>
    </row>
    <row r="367" spans="1:4" x14ac:dyDescent="0.25">
      <c r="A367" s="3">
        <v>364</v>
      </c>
      <c r="B367" s="3">
        <v>3750</v>
      </c>
      <c r="C367" s="3" t="s">
        <v>104</v>
      </c>
      <c r="D367" s="10">
        <v>181</v>
      </c>
    </row>
    <row r="368" spans="1:4" x14ac:dyDescent="0.25">
      <c r="A368" s="3">
        <v>365</v>
      </c>
      <c r="B368" s="3">
        <v>3750</v>
      </c>
      <c r="C368" s="3" t="s">
        <v>104</v>
      </c>
      <c r="D368" s="10">
        <v>181</v>
      </c>
    </row>
    <row r="369" spans="1:4" x14ac:dyDescent="0.25">
      <c r="A369" s="3">
        <v>366</v>
      </c>
      <c r="B369" s="3">
        <v>3750</v>
      </c>
      <c r="C369" s="3" t="s">
        <v>104</v>
      </c>
      <c r="D369" s="10">
        <v>181</v>
      </c>
    </row>
    <row r="370" spans="1:4" x14ac:dyDescent="0.25">
      <c r="A370" s="3">
        <v>367</v>
      </c>
      <c r="B370" s="3">
        <v>3750</v>
      </c>
      <c r="C370" s="3" t="s">
        <v>104</v>
      </c>
      <c r="D370" s="10">
        <v>181</v>
      </c>
    </row>
    <row r="371" spans="1:4" x14ac:dyDescent="0.25">
      <c r="A371" s="3">
        <v>368</v>
      </c>
      <c r="B371" s="3">
        <v>3750</v>
      </c>
      <c r="C371" s="3" t="s">
        <v>104</v>
      </c>
      <c r="D371" s="10">
        <v>181</v>
      </c>
    </row>
    <row r="372" spans="1:4" x14ac:dyDescent="0.25">
      <c r="A372" s="3">
        <v>369</v>
      </c>
      <c r="B372" s="3">
        <v>3750</v>
      </c>
      <c r="C372" s="3" t="s">
        <v>104</v>
      </c>
      <c r="D372" s="10">
        <v>543</v>
      </c>
    </row>
    <row r="373" spans="1:4" x14ac:dyDescent="0.25">
      <c r="A373" s="3">
        <v>370</v>
      </c>
      <c r="B373" s="3">
        <v>3750</v>
      </c>
      <c r="C373" s="3" t="s">
        <v>104</v>
      </c>
      <c r="D373" s="10">
        <v>724</v>
      </c>
    </row>
    <row r="374" spans="1:4" x14ac:dyDescent="0.25">
      <c r="A374" s="3">
        <v>371</v>
      </c>
      <c r="B374" s="3">
        <v>3750</v>
      </c>
      <c r="C374" s="3" t="s">
        <v>104</v>
      </c>
      <c r="D374" s="10">
        <v>724</v>
      </c>
    </row>
    <row r="375" spans="1:4" x14ac:dyDescent="0.25">
      <c r="A375" s="3">
        <v>372</v>
      </c>
      <c r="B375" s="3">
        <v>3750</v>
      </c>
      <c r="C375" s="3" t="s">
        <v>104</v>
      </c>
      <c r="D375" s="10">
        <v>362</v>
      </c>
    </row>
    <row r="376" spans="1:4" x14ac:dyDescent="0.25">
      <c r="A376" s="3">
        <v>373</v>
      </c>
      <c r="B376" s="3">
        <v>3750</v>
      </c>
      <c r="C376" s="3" t="s">
        <v>104</v>
      </c>
      <c r="D376" s="10">
        <v>362</v>
      </c>
    </row>
    <row r="377" spans="1:4" x14ac:dyDescent="0.25">
      <c r="A377" s="3">
        <v>374</v>
      </c>
      <c r="B377" s="3">
        <v>3750</v>
      </c>
      <c r="C377" s="3" t="s">
        <v>104</v>
      </c>
      <c r="D377" s="10">
        <v>362</v>
      </c>
    </row>
    <row r="378" spans="1:4" x14ac:dyDescent="0.25">
      <c r="A378" s="3">
        <v>375</v>
      </c>
      <c r="B378" s="3">
        <v>3750</v>
      </c>
      <c r="C378" s="3" t="s">
        <v>104</v>
      </c>
      <c r="D378" s="10">
        <v>543</v>
      </c>
    </row>
    <row r="379" spans="1:4" x14ac:dyDescent="0.25">
      <c r="A379" s="3">
        <v>376</v>
      </c>
      <c r="B379" s="3">
        <v>3750</v>
      </c>
      <c r="C379" s="3" t="s">
        <v>104</v>
      </c>
      <c r="D379" s="10">
        <v>362</v>
      </c>
    </row>
    <row r="380" spans="1:4" x14ac:dyDescent="0.25">
      <c r="A380" s="3">
        <v>377</v>
      </c>
      <c r="B380" s="3">
        <v>3750</v>
      </c>
      <c r="C380" s="3" t="s">
        <v>104</v>
      </c>
      <c r="D380" s="10">
        <v>362</v>
      </c>
    </row>
    <row r="381" spans="1:4" x14ac:dyDescent="0.25">
      <c r="A381" s="3">
        <v>378</v>
      </c>
      <c r="B381" s="3">
        <v>3720</v>
      </c>
      <c r="C381" s="3" t="s">
        <v>801</v>
      </c>
      <c r="D381" s="10">
        <v>836</v>
      </c>
    </row>
    <row r="382" spans="1:4" x14ac:dyDescent="0.25">
      <c r="A382" s="3">
        <v>379</v>
      </c>
      <c r="B382" s="3">
        <v>3750</v>
      </c>
      <c r="C382" s="3" t="s">
        <v>104</v>
      </c>
      <c r="D382" s="10">
        <v>726</v>
      </c>
    </row>
    <row r="383" spans="1:4" x14ac:dyDescent="0.25">
      <c r="A383" s="3">
        <v>380</v>
      </c>
      <c r="B383" s="3">
        <v>3720</v>
      </c>
      <c r="C383" s="3" t="s">
        <v>801</v>
      </c>
      <c r="D383" s="10">
        <v>27</v>
      </c>
    </row>
    <row r="384" spans="1:4" x14ac:dyDescent="0.25">
      <c r="A384" s="3">
        <v>381</v>
      </c>
      <c r="B384" s="3">
        <v>3750</v>
      </c>
      <c r="C384" s="3" t="s">
        <v>104</v>
      </c>
      <c r="D384" s="10">
        <v>194</v>
      </c>
    </row>
    <row r="385" spans="1:4" x14ac:dyDescent="0.25">
      <c r="A385" s="3">
        <v>382</v>
      </c>
      <c r="B385" s="3">
        <v>3750</v>
      </c>
      <c r="C385" s="3" t="s">
        <v>104</v>
      </c>
      <c r="D385" s="10">
        <v>292</v>
      </c>
    </row>
    <row r="386" spans="1:4" x14ac:dyDescent="0.25">
      <c r="A386" s="3">
        <v>383</v>
      </c>
      <c r="B386" s="3">
        <v>3750</v>
      </c>
      <c r="C386" s="3" t="s">
        <v>104</v>
      </c>
      <c r="D386" s="10">
        <v>754</v>
      </c>
    </row>
    <row r="387" spans="1:4" x14ac:dyDescent="0.25">
      <c r="A387" s="3">
        <v>384</v>
      </c>
      <c r="B387" s="3">
        <v>3750</v>
      </c>
      <c r="C387" s="3" t="s">
        <v>104</v>
      </c>
      <c r="D387" s="10">
        <v>1168</v>
      </c>
    </row>
    <row r="388" spans="1:4" x14ac:dyDescent="0.25">
      <c r="A388" s="3">
        <v>385</v>
      </c>
      <c r="B388" s="3">
        <v>3750</v>
      </c>
      <c r="C388" s="3" t="s">
        <v>104</v>
      </c>
      <c r="D388" s="10">
        <v>6670.41</v>
      </c>
    </row>
    <row r="389" spans="1:4" x14ac:dyDescent="0.25">
      <c r="A389" s="3">
        <v>386</v>
      </c>
      <c r="B389" s="3">
        <v>3720</v>
      </c>
      <c r="C389" s="3" t="s">
        <v>801</v>
      </c>
      <c r="D389" s="10">
        <v>745</v>
      </c>
    </row>
    <row r="390" spans="1:4" x14ac:dyDescent="0.25">
      <c r="A390" s="3">
        <v>387</v>
      </c>
      <c r="B390" s="3">
        <v>3750</v>
      </c>
      <c r="C390" s="3" t="s">
        <v>104</v>
      </c>
      <c r="D390" s="10">
        <v>1313.4</v>
      </c>
    </row>
    <row r="391" spans="1:4" x14ac:dyDescent="0.25">
      <c r="A391" s="3">
        <v>388</v>
      </c>
      <c r="B391" s="3">
        <v>3720</v>
      </c>
      <c r="C391" s="3" t="s">
        <v>801</v>
      </c>
      <c r="D391" s="10">
        <v>70</v>
      </c>
    </row>
    <row r="392" spans="1:4" x14ac:dyDescent="0.25">
      <c r="A392" s="3">
        <v>389</v>
      </c>
      <c r="B392" s="3">
        <v>3720</v>
      </c>
      <c r="C392" s="3" t="s">
        <v>801</v>
      </c>
      <c r="D392" s="10">
        <v>168</v>
      </c>
    </row>
    <row r="393" spans="1:4" x14ac:dyDescent="0.25">
      <c r="A393" s="3">
        <v>390</v>
      </c>
      <c r="B393" s="3">
        <v>3720</v>
      </c>
      <c r="C393" s="3" t="s">
        <v>801</v>
      </c>
      <c r="D393" s="10">
        <v>76</v>
      </c>
    </row>
    <row r="394" spans="1:4" x14ac:dyDescent="0.25">
      <c r="A394" s="3">
        <v>391</v>
      </c>
      <c r="B394" s="3">
        <v>3720</v>
      </c>
      <c r="C394" s="3" t="s">
        <v>801</v>
      </c>
      <c r="D394" s="10">
        <v>82</v>
      </c>
    </row>
    <row r="395" spans="1:4" x14ac:dyDescent="0.25">
      <c r="A395" s="3">
        <v>392</v>
      </c>
      <c r="B395" s="3">
        <v>3720</v>
      </c>
      <c r="C395" s="3" t="s">
        <v>801</v>
      </c>
      <c r="D395" s="10">
        <v>120</v>
      </c>
    </row>
    <row r="396" spans="1:4" x14ac:dyDescent="0.25">
      <c r="A396" s="3">
        <v>393</v>
      </c>
      <c r="B396" s="3">
        <v>3750</v>
      </c>
      <c r="C396" s="3" t="s">
        <v>104</v>
      </c>
      <c r="D396" s="10">
        <v>181</v>
      </c>
    </row>
    <row r="397" spans="1:4" x14ac:dyDescent="0.25">
      <c r="A397" s="3">
        <v>394</v>
      </c>
      <c r="B397" s="3">
        <v>3750</v>
      </c>
      <c r="C397" s="3" t="s">
        <v>104</v>
      </c>
      <c r="D397" s="10">
        <v>181</v>
      </c>
    </row>
    <row r="398" spans="1:4" x14ac:dyDescent="0.25">
      <c r="A398" s="3">
        <v>395</v>
      </c>
      <c r="B398" s="3">
        <v>3750</v>
      </c>
      <c r="C398" s="3" t="s">
        <v>104</v>
      </c>
      <c r="D398" s="10">
        <v>181</v>
      </c>
    </row>
    <row r="399" spans="1:4" x14ac:dyDescent="0.25">
      <c r="A399" s="3">
        <v>396</v>
      </c>
      <c r="B399" s="3">
        <v>3750</v>
      </c>
      <c r="C399" s="3" t="s">
        <v>104</v>
      </c>
      <c r="D399" s="10">
        <v>181</v>
      </c>
    </row>
    <row r="400" spans="1:4" x14ac:dyDescent="0.25">
      <c r="A400" s="3">
        <v>397</v>
      </c>
      <c r="B400" s="3">
        <v>3750</v>
      </c>
      <c r="C400" s="3" t="s">
        <v>104</v>
      </c>
      <c r="D400" s="10">
        <v>362</v>
      </c>
    </row>
    <row r="401" spans="1:4" x14ac:dyDescent="0.25">
      <c r="A401" s="3">
        <v>398</v>
      </c>
      <c r="B401" s="3">
        <v>3750</v>
      </c>
      <c r="C401" s="3" t="s">
        <v>104</v>
      </c>
      <c r="D401" s="10">
        <v>362</v>
      </c>
    </row>
    <row r="402" spans="1:4" x14ac:dyDescent="0.25">
      <c r="A402" s="3">
        <v>399</v>
      </c>
      <c r="B402" s="3">
        <v>3750</v>
      </c>
      <c r="C402" s="3" t="s">
        <v>104</v>
      </c>
      <c r="D402" s="10">
        <v>181</v>
      </c>
    </row>
    <row r="403" spans="1:4" x14ac:dyDescent="0.25">
      <c r="A403" s="3">
        <v>400</v>
      </c>
      <c r="B403" s="3">
        <v>3750</v>
      </c>
      <c r="C403" s="3" t="s">
        <v>104</v>
      </c>
      <c r="D403" s="10">
        <v>181</v>
      </c>
    </row>
    <row r="404" spans="1:4" x14ac:dyDescent="0.25">
      <c r="A404" s="3">
        <v>401</v>
      </c>
      <c r="B404" s="3">
        <v>3750</v>
      </c>
      <c r="C404" s="3" t="s">
        <v>104</v>
      </c>
      <c r="D404" s="10">
        <v>181</v>
      </c>
    </row>
    <row r="405" spans="1:4" x14ac:dyDescent="0.25">
      <c r="A405" s="3">
        <v>402</v>
      </c>
      <c r="B405" s="3">
        <v>3750</v>
      </c>
      <c r="C405" s="3" t="s">
        <v>104</v>
      </c>
      <c r="D405" s="10">
        <v>724</v>
      </c>
    </row>
    <row r="406" spans="1:4" x14ac:dyDescent="0.25">
      <c r="A406" s="3">
        <v>403</v>
      </c>
      <c r="B406" s="3">
        <v>3750</v>
      </c>
      <c r="C406" s="3" t="s">
        <v>104</v>
      </c>
      <c r="D406" s="10">
        <v>905</v>
      </c>
    </row>
    <row r="407" spans="1:4" x14ac:dyDescent="0.25">
      <c r="A407" s="3">
        <v>404</v>
      </c>
      <c r="B407" s="3">
        <v>3750</v>
      </c>
      <c r="C407" s="3" t="s">
        <v>104</v>
      </c>
      <c r="D407" s="10">
        <v>181</v>
      </c>
    </row>
    <row r="408" spans="1:4" x14ac:dyDescent="0.25">
      <c r="A408" s="3">
        <v>405</v>
      </c>
      <c r="B408" s="3">
        <v>3750</v>
      </c>
      <c r="C408" s="3" t="s">
        <v>104</v>
      </c>
      <c r="D408" s="10">
        <v>181</v>
      </c>
    </row>
    <row r="409" spans="1:4" x14ac:dyDescent="0.25">
      <c r="A409" s="3">
        <v>406</v>
      </c>
      <c r="B409" s="3">
        <v>3750</v>
      </c>
      <c r="C409" s="3" t="s">
        <v>104</v>
      </c>
      <c r="D409" s="10">
        <v>362</v>
      </c>
    </row>
    <row r="410" spans="1:4" x14ac:dyDescent="0.25">
      <c r="A410" s="3">
        <v>407</v>
      </c>
      <c r="B410" s="3">
        <v>3750</v>
      </c>
      <c r="C410" s="3" t="s">
        <v>104</v>
      </c>
      <c r="D410" s="10">
        <v>181</v>
      </c>
    </row>
    <row r="411" spans="1:4" x14ac:dyDescent="0.25">
      <c r="A411" s="3">
        <v>408</v>
      </c>
      <c r="B411" s="3">
        <v>3720</v>
      </c>
      <c r="C411" s="3" t="s">
        <v>801</v>
      </c>
      <c r="D411" s="10">
        <v>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11"/>
  <sheetViews>
    <sheetView topLeftCell="A3" workbookViewId="0">
      <selection activeCell="B4" sqref="B4"/>
    </sheetView>
  </sheetViews>
  <sheetFormatPr baseColWidth="10" defaultColWidth="9.140625" defaultRowHeight="15" x14ac:dyDescent="0.25"/>
  <cols>
    <col min="1" max="1" width="5.85546875" customWidth="1"/>
    <col min="2" max="2" width="46.140625" bestFit="1" customWidth="1"/>
  </cols>
  <sheetData>
    <row r="1" spans="1:2" hidden="1" x14ac:dyDescent="0.25">
      <c r="B1" t="s">
        <v>14</v>
      </c>
    </row>
    <row r="2" spans="1:2" hidden="1" x14ac:dyDescent="0.25">
      <c r="B2" t="s">
        <v>115</v>
      </c>
    </row>
    <row r="3" spans="1:2" x14ac:dyDescent="0.25">
      <c r="A3" s="1" t="s">
        <v>111</v>
      </c>
      <c r="B3" s="1" t="s">
        <v>116</v>
      </c>
    </row>
    <row r="4" spans="1:2" x14ac:dyDescent="0.25">
      <c r="A4">
        <v>1</v>
      </c>
      <c r="B4" s="18" t="str">
        <f>HYPERLINK("https://ieeg-my.sharepoint.com/:b:/g/personal/transparencia_ieeg_org_mx/IQD2o55xaHSXRrHk-xXtKCZ1ARy1U9aQ5mv0cN9cUNrF7C8?e=NfUiPO")</f>
        <v>https://ieeg-my.sharepoint.com/:b:/g/personal/transparencia_ieeg_org_mx/IQD2o55xaHSXRrHk-xXtKCZ1ARy1U9aQ5mv0cN9cUNrF7C8?e=NfUiPO</v>
      </c>
    </row>
    <row r="5" spans="1:2" x14ac:dyDescent="0.25">
      <c r="A5">
        <v>2</v>
      </c>
      <c r="B5" s="18" t="str">
        <f>HYPERLINK("https://ieeg-my.sharepoint.com/:b:/g/personal/transparencia_ieeg_org_mx/IQDwhz89uMV0R5VKluIGBmqQARnMI2YD79tF_O9iD6ZKcSc?e=MxZYJx")</f>
        <v>https://ieeg-my.sharepoint.com/:b:/g/personal/transparencia_ieeg_org_mx/IQDwhz89uMV0R5VKluIGBmqQARnMI2YD79tF_O9iD6ZKcSc?e=MxZYJx</v>
      </c>
    </row>
    <row r="6" spans="1:2" x14ac:dyDescent="0.25">
      <c r="A6">
        <v>3</v>
      </c>
      <c r="B6" s="18" t="str">
        <f>HYPERLINK("https://ieeg-my.sharepoint.com/:b:/g/personal/transparencia_ieeg_org_mx/IQDrg3NlHUlCQb6PyIJOiJrGAbKoC6lnJfA-Oo9JRXsDL-U?e=72B3Cg")</f>
        <v>https://ieeg-my.sharepoint.com/:b:/g/personal/transparencia_ieeg_org_mx/IQDrg3NlHUlCQb6PyIJOiJrGAbKoC6lnJfA-Oo9JRXsDL-U?e=72B3Cg</v>
      </c>
    </row>
    <row r="7" spans="1:2" x14ac:dyDescent="0.25">
      <c r="A7">
        <v>4</v>
      </c>
      <c r="B7" s="18" t="str">
        <f>HYPERLINK("https://ieeg-my.sharepoint.com/:b:/g/personal/transparencia_ieeg_org_mx/IQBuMBHC1U88Q4WDZSI5SDr2AUtIpaD8ZU_l2TaFwcA7mcg?e=NdeMyg")</f>
        <v>https://ieeg-my.sharepoint.com/:b:/g/personal/transparencia_ieeg_org_mx/IQBuMBHC1U88Q4WDZSI5SDr2AUtIpaD8ZU_l2TaFwcA7mcg?e=NdeMyg</v>
      </c>
    </row>
    <row r="8" spans="1:2" x14ac:dyDescent="0.25">
      <c r="A8">
        <v>5</v>
      </c>
      <c r="B8" s="18" t="str">
        <f>HYPERLINK("https://ieeg-my.sharepoint.com/:b:/g/personal/transparencia_ieeg_org_mx/IQAXNyE6pY98Q638EHWuTmSYAc-iAvTGNKubnfOq135GYyA?e=WT17Sc")</f>
        <v>https://ieeg-my.sharepoint.com/:b:/g/personal/transparencia_ieeg_org_mx/IQAXNyE6pY98Q638EHWuTmSYAc-iAvTGNKubnfOq135GYyA?e=WT17Sc</v>
      </c>
    </row>
    <row r="9" spans="1:2" x14ac:dyDescent="0.25">
      <c r="A9">
        <v>6</v>
      </c>
      <c r="B9" s="18" t="str">
        <f>HYPERLINK("https://ieeg-my.sharepoint.com/:b:/g/personal/transparencia_ieeg_org_mx/IQDepbgTn8EiQIt_CSHAgmRAASSDHtpuqVtvmP4-37AMl6s?e=m94dpf")</f>
        <v>https://ieeg-my.sharepoint.com/:b:/g/personal/transparencia_ieeg_org_mx/IQDepbgTn8EiQIt_CSHAgmRAASSDHtpuqVtvmP4-37AMl6s?e=m94dpf</v>
      </c>
    </row>
    <row r="10" spans="1:2" x14ac:dyDescent="0.25">
      <c r="A10">
        <v>7</v>
      </c>
      <c r="B10" s="18" t="str">
        <f>HYPERLINK("https://ieeg-my.sharepoint.com/:b:/g/personal/transparencia_ieeg_org_mx/IQBL0ILsVUKoQLzpMA_7S632AZ97Dh9rKE1QdgsWEzDIhDM?e=O7o7kv")</f>
        <v>https://ieeg-my.sharepoint.com/:b:/g/personal/transparencia_ieeg_org_mx/IQBL0ILsVUKoQLzpMA_7S632AZ97Dh9rKE1QdgsWEzDIhDM?e=O7o7kv</v>
      </c>
    </row>
    <row r="11" spans="1:2" x14ac:dyDescent="0.25">
      <c r="A11">
        <v>8</v>
      </c>
      <c r="B11" s="18" t="str">
        <f>HYPERLINK("https://ieeg-my.sharepoint.com/:b:/g/personal/transparencia_ieeg_org_mx/IQCwVQQ1hpo4TZZ48iCjQPQtAby6ote1XKhqhsOprBcQ6Y8?e=ywMfeH")</f>
        <v>https://ieeg-my.sharepoint.com/:b:/g/personal/transparencia_ieeg_org_mx/IQCwVQQ1hpo4TZZ48iCjQPQtAby6ote1XKhqhsOprBcQ6Y8?e=ywMfeH</v>
      </c>
    </row>
    <row r="12" spans="1:2" x14ac:dyDescent="0.25">
      <c r="A12">
        <v>9</v>
      </c>
      <c r="B12" s="18" t="str">
        <f>HYPERLINK("https://ieeg-my.sharepoint.com/:b:/g/personal/transparencia_ieeg_org_mx/IQDVRVY0vI_MQaSeBzyu0KEQATp5s7Y2zNZT55H-ipIggOw?e=Od3L6k")</f>
        <v>https://ieeg-my.sharepoint.com/:b:/g/personal/transparencia_ieeg_org_mx/IQDVRVY0vI_MQaSeBzyu0KEQATp5s7Y2zNZT55H-ipIggOw?e=Od3L6k</v>
      </c>
    </row>
    <row r="13" spans="1:2" x14ac:dyDescent="0.25">
      <c r="A13">
        <v>10</v>
      </c>
      <c r="B13" s="18" t="str">
        <f>HYPERLINK("https://ieeg-my.sharepoint.com/:b:/g/personal/transparencia_ieeg_org_mx/IQAWBH329-uVTYD52rJVwxStATMKNmDGWAf-L4F5ZhZGGBA?e=Hqmihf")</f>
        <v>https://ieeg-my.sharepoint.com/:b:/g/personal/transparencia_ieeg_org_mx/IQAWBH329-uVTYD52rJVwxStATMKNmDGWAf-L4F5ZhZGGBA?e=Hqmihf</v>
      </c>
    </row>
    <row r="14" spans="1:2" x14ac:dyDescent="0.25">
      <c r="A14">
        <v>11</v>
      </c>
      <c r="B14" s="18" t="str">
        <f>HYPERLINK("https://ieeg-my.sharepoint.com/:b:/g/personal/transparencia_ieeg_org_mx/IQAeHwBE4PP7Q6XkJgSHvV_QAcBSnqc_0ytFC3s3aKNQcZI?e=zXvbVA")</f>
        <v>https://ieeg-my.sharepoint.com/:b:/g/personal/transparencia_ieeg_org_mx/IQAeHwBE4PP7Q6XkJgSHvV_QAcBSnqc_0ytFC3s3aKNQcZI?e=zXvbVA</v>
      </c>
    </row>
    <row r="15" spans="1:2" x14ac:dyDescent="0.25">
      <c r="A15">
        <v>12</v>
      </c>
      <c r="B15" s="18" t="str">
        <f>HYPERLINK("https://ieeg-my.sharepoint.com/:b:/g/personal/transparencia_ieeg_org_mx/IQAgCPlLRFNeRpFo4LFexpRzAVURx7RQCgZizCZ1Chc-0e4?e=8fOesa")</f>
        <v>https://ieeg-my.sharepoint.com/:b:/g/personal/transparencia_ieeg_org_mx/IQAgCPlLRFNeRpFo4LFexpRzAVURx7RQCgZizCZ1Chc-0e4?e=8fOesa</v>
      </c>
    </row>
    <row r="16" spans="1:2" x14ac:dyDescent="0.25">
      <c r="A16">
        <v>13</v>
      </c>
      <c r="B16" s="18" t="str">
        <f>HYPERLINK("https://ieeg-my.sharepoint.com/:b:/g/personal/transparencia_ieeg_org_mx/IQDDj85KCYRuS7P4AI1EjELvAWVY-mRfz8YtRFYrCBYJVJ4?e=excTBY")</f>
        <v>https://ieeg-my.sharepoint.com/:b:/g/personal/transparencia_ieeg_org_mx/IQDDj85KCYRuS7P4AI1EjELvAWVY-mRfz8YtRFYrCBYJVJ4?e=excTBY</v>
      </c>
    </row>
    <row r="17" spans="1:2" x14ac:dyDescent="0.25">
      <c r="A17">
        <v>14</v>
      </c>
      <c r="B17" s="18" t="str">
        <f>HYPERLINK("https://ieeg-my.sharepoint.com/:b:/g/personal/transparencia_ieeg_org_mx/IQC0VaTvE-FcRYm6KsofXRrWAeEZ6A9VTOzyReDFpG4KX9o?e=dSZI0L")</f>
        <v>https://ieeg-my.sharepoint.com/:b:/g/personal/transparencia_ieeg_org_mx/IQC0VaTvE-FcRYm6KsofXRrWAeEZ6A9VTOzyReDFpG4KX9o?e=dSZI0L</v>
      </c>
    </row>
    <row r="18" spans="1:2" x14ac:dyDescent="0.25">
      <c r="A18">
        <v>15</v>
      </c>
      <c r="B18" s="18" t="str">
        <f>HYPERLINK("https://ieeg-my.sharepoint.com/:b:/g/personal/transparencia_ieeg_org_mx/IQDIFJzNKUsPTq8CyuFGb6qNAT5ky6tzcsim6VUBN5sR5mA?e=eW0V5y")</f>
        <v>https://ieeg-my.sharepoint.com/:b:/g/personal/transparencia_ieeg_org_mx/IQDIFJzNKUsPTq8CyuFGb6qNAT5ky6tzcsim6VUBN5sR5mA?e=eW0V5y</v>
      </c>
    </row>
    <row r="19" spans="1:2" x14ac:dyDescent="0.25">
      <c r="A19">
        <v>16</v>
      </c>
      <c r="B19" s="18" t="str">
        <f>HYPERLINK("https://ieeg-my.sharepoint.com/:b:/g/personal/transparencia_ieeg_org_mx/IQB8iLuqlahMR7Drguq9HVD2AWALAz36YG_ZfwCe0UuJCXo?e=jqfwlj")</f>
        <v>https://ieeg-my.sharepoint.com/:b:/g/personal/transparencia_ieeg_org_mx/IQB8iLuqlahMR7Drguq9HVD2AWALAz36YG_ZfwCe0UuJCXo?e=jqfwlj</v>
      </c>
    </row>
    <row r="20" spans="1:2" x14ac:dyDescent="0.25">
      <c r="A20">
        <v>17</v>
      </c>
      <c r="B20" s="18" t="str">
        <f>HYPERLINK("https://ieeg-my.sharepoint.com/:b:/g/personal/transparencia_ieeg_org_mx/IQDBo5TaklIgT4BYDkeNlcroAeRZJ8QWN9KcAPoIb2HyZ1k?e=18SVwT")</f>
        <v>https://ieeg-my.sharepoint.com/:b:/g/personal/transparencia_ieeg_org_mx/IQDBo5TaklIgT4BYDkeNlcroAeRZJ8QWN9KcAPoIb2HyZ1k?e=18SVwT</v>
      </c>
    </row>
    <row r="21" spans="1:2" x14ac:dyDescent="0.25">
      <c r="A21">
        <v>18</v>
      </c>
      <c r="B21" s="18" t="str">
        <f>HYPERLINK("https://ieeg-my.sharepoint.com/:b:/g/personal/transparencia_ieeg_org_mx/IQDOI_OldikmQYohFPb5f21yAUrJszrsSQFSamva8ZDiTUg?e=zZk1pZ")</f>
        <v>https://ieeg-my.sharepoint.com/:b:/g/personal/transparencia_ieeg_org_mx/IQDOI_OldikmQYohFPb5f21yAUrJszrsSQFSamva8ZDiTUg?e=zZk1pZ</v>
      </c>
    </row>
    <row r="22" spans="1:2" x14ac:dyDescent="0.25">
      <c r="A22">
        <v>19</v>
      </c>
      <c r="B22" s="18" t="str">
        <f>HYPERLINK("https://ieeg-my.sharepoint.com/:b:/g/personal/transparencia_ieeg_org_mx/IQCSc3wXkdpRTL60U86vaEFRARHp2WGk75WTW6euWYvL5wI?e=6lW3bW")</f>
        <v>https://ieeg-my.sharepoint.com/:b:/g/personal/transparencia_ieeg_org_mx/IQCSc3wXkdpRTL60U86vaEFRARHp2WGk75WTW6euWYvL5wI?e=6lW3bW</v>
      </c>
    </row>
    <row r="23" spans="1:2" x14ac:dyDescent="0.25">
      <c r="A23">
        <v>20</v>
      </c>
      <c r="B23" s="18" t="str">
        <f>HYPERLINK("https://ieeg-my.sharepoint.com/:b:/g/personal/transparencia_ieeg_org_mx/IQBP2KBspt1cQLUlbApE16mNAYE9ngLJa8hvV_P2Aze9DMU?e=2Ky3vi")</f>
        <v>https://ieeg-my.sharepoint.com/:b:/g/personal/transparencia_ieeg_org_mx/IQBP2KBspt1cQLUlbApE16mNAYE9ngLJa8hvV_P2Aze9DMU?e=2Ky3vi</v>
      </c>
    </row>
    <row r="24" spans="1:2" x14ac:dyDescent="0.25">
      <c r="A24">
        <v>21</v>
      </c>
      <c r="B24" s="18" t="str">
        <f>HYPERLINK("https://ieeg-my.sharepoint.com/:b:/g/personal/transparencia_ieeg_org_mx/IQAbYhC81_9dQ5LgOzvtitKyAe5iwrsi_erh68wCX8sHU-g?e=dxiiLQ")</f>
        <v>https://ieeg-my.sharepoint.com/:b:/g/personal/transparencia_ieeg_org_mx/IQAbYhC81_9dQ5LgOzvtitKyAe5iwrsi_erh68wCX8sHU-g?e=dxiiLQ</v>
      </c>
    </row>
    <row r="25" spans="1:2" x14ac:dyDescent="0.25">
      <c r="A25">
        <v>22</v>
      </c>
      <c r="B25" s="18" t="str">
        <f>HYPERLINK("https://ieeg-my.sharepoint.com/:b:/g/personal/transparencia_ieeg_org_mx/IQAMN9G2Cyw8SaXA9cU2l2lJASuyE4zfVpV28TgZFjgSywI?e=RKmaXf")</f>
        <v>https://ieeg-my.sharepoint.com/:b:/g/personal/transparencia_ieeg_org_mx/IQAMN9G2Cyw8SaXA9cU2l2lJASuyE4zfVpV28TgZFjgSywI?e=RKmaXf</v>
      </c>
    </row>
    <row r="26" spans="1:2" x14ac:dyDescent="0.25">
      <c r="A26">
        <v>23</v>
      </c>
      <c r="B26" s="18" t="str">
        <f>HYPERLINK("https://ieeg-my.sharepoint.com/:b:/g/personal/transparencia_ieeg_org_mx/IQArzsdU4dzGS79MWO2B9wCXAd4YSOe869y8JlenJ1nYV-E?e=fYcIcW")</f>
        <v>https://ieeg-my.sharepoint.com/:b:/g/personal/transparencia_ieeg_org_mx/IQArzsdU4dzGS79MWO2B9wCXAd4YSOe869y8JlenJ1nYV-E?e=fYcIcW</v>
      </c>
    </row>
    <row r="27" spans="1:2" x14ac:dyDescent="0.25">
      <c r="A27">
        <v>24</v>
      </c>
      <c r="B27" s="18" t="str">
        <f>HYPERLINK("https://ieeg-my.sharepoint.com/:b:/g/personal/transparencia_ieeg_org_mx/IQCuy2UUlAi4SKJYEEat4KU5AYbx--_SS_CDnssebTG72dk?e=WdsRoG")</f>
        <v>https://ieeg-my.sharepoint.com/:b:/g/personal/transparencia_ieeg_org_mx/IQCuy2UUlAi4SKJYEEat4KU5AYbx--_SS_CDnssebTG72dk?e=WdsRoG</v>
      </c>
    </row>
    <row r="28" spans="1:2" x14ac:dyDescent="0.25">
      <c r="A28">
        <v>25</v>
      </c>
      <c r="B28" s="18" t="str">
        <f>HYPERLINK("https://ieeg-my.sharepoint.com/:b:/g/personal/transparencia_ieeg_org_mx/IQDSmtosT9lCT407UY55nYRVAZydKcFeEjEipyBTcehFSpw?e=sZvU8D")</f>
        <v>https://ieeg-my.sharepoint.com/:b:/g/personal/transparencia_ieeg_org_mx/IQDSmtosT9lCT407UY55nYRVAZydKcFeEjEipyBTcehFSpw?e=sZvU8D</v>
      </c>
    </row>
    <row r="29" spans="1:2" x14ac:dyDescent="0.25">
      <c r="A29">
        <v>26</v>
      </c>
      <c r="B29" s="18" t="str">
        <f>HYPERLINK("https://ieeg-my.sharepoint.com/:b:/g/personal/transparencia_ieeg_org_mx/IQBwrE9pMNVvQZV2pUIPQ2j_AQECk8725CqNFBhch6T5xlA?e=r6SCNA")</f>
        <v>https://ieeg-my.sharepoint.com/:b:/g/personal/transparencia_ieeg_org_mx/IQBwrE9pMNVvQZV2pUIPQ2j_AQECk8725CqNFBhch6T5xlA?e=r6SCNA</v>
      </c>
    </row>
    <row r="30" spans="1:2" x14ac:dyDescent="0.25">
      <c r="A30">
        <v>27</v>
      </c>
      <c r="B30" s="18" t="str">
        <f>HYPERLINK("https://ieeg-my.sharepoint.com/:b:/g/personal/transparencia_ieeg_org_mx/IQAcQoqVjzwHR4OH1fLY1IQhAQn9CvVQSRZf2Zy3ipKlnOs?e=IfxJJd")</f>
        <v>https://ieeg-my.sharepoint.com/:b:/g/personal/transparencia_ieeg_org_mx/IQAcQoqVjzwHR4OH1fLY1IQhAQn9CvVQSRZf2Zy3ipKlnOs?e=IfxJJd</v>
      </c>
    </row>
    <row r="31" spans="1:2" x14ac:dyDescent="0.25">
      <c r="A31">
        <v>28</v>
      </c>
      <c r="B31" s="18" t="str">
        <f>HYPERLINK("https://ieeg-my.sharepoint.com/:b:/g/personal/transparencia_ieeg_org_mx/IQDFRXGmktC5QIXa759nxp5sAd7003fENlXF6WAaT8XGXfc?e=ph9rO4")</f>
        <v>https://ieeg-my.sharepoint.com/:b:/g/personal/transparencia_ieeg_org_mx/IQDFRXGmktC5QIXa759nxp5sAd7003fENlXF6WAaT8XGXfc?e=ph9rO4</v>
      </c>
    </row>
    <row r="32" spans="1:2" x14ac:dyDescent="0.25">
      <c r="A32">
        <v>29</v>
      </c>
      <c r="B32" s="18" t="str">
        <f>HYPERLINK("https://ieeg-my.sharepoint.com/:b:/g/personal/transparencia_ieeg_org_mx/IQASPgjqkFzWSIMqF-sifXGPAc03Ob_4yashwYsflBoQu5E?e=lmYWru")</f>
        <v>https://ieeg-my.sharepoint.com/:b:/g/personal/transparencia_ieeg_org_mx/IQASPgjqkFzWSIMqF-sifXGPAc03Ob_4yashwYsflBoQu5E?e=lmYWru</v>
      </c>
    </row>
    <row r="33" spans="1:2" x14ac:dyDescent="0.25">
      <c r="A33">
        <v>30</v>
      </c>
      <c r="B33" s="18" t="str">
        <f>HYPERLINK("https://ieeg-my.sharepoint.com/:b:/g/personal/transparencia_ieeg_org_mx/IQCLSn9uVH4xRLOaIpHNnFa-AcrKhKUdzlEfWoxnp9GWpiw?e=4aOtgb")</f>
        <v>https://ieeg-my.sharepoint.com/:b:/g/personal/transparencia_ieeg_org_mx/IQCLSn9uVH4xRLOaIpHNnFa-AcrKhKUdzlEfWoxnp9GWpiw?e=4aOtgb</v>
      </c>
    </row>
    <row r="34" spans="1:2" x14ac:dyDescent="0.25">
      <c r="A34">
        <v>31</v>
      </c>
      <c r="B34" s="18" t="str">
        <f>HYPERLINK("https://ieeg-my.sharepoint.com/:b:/g/personal/transparencia_ieeg_org_mx/IQCOySnd9q_LQoCGNBn5uZDRAY1YN9tTRLtkg3M2PH4FdxQ?e=4wWPuw")</f>
        <v>https://ieeg-my.sharepoint.com/:b:/g/personal/transparencia_ieeg_org_mx/IQCOySnd9q_LQoCGNBn5uZDRAY1YN9tTRLtkg3M2PH4FdxQ?e=4wWPuw</v>
      </c>
    </row>
    <row r="35" spans="1:2" x14ac:dyDescent="0.25">
      <c r="A35">
        <v>32</v>
      </c>
      <c r="B35" s="18" t="str">
        <f>HYPERLINK("https://ieeg-my.sharepoint.com/:b:/g/personal/transparencia_ieeg_org_mx/IQDPQV5A1QZWS5VTh_3CzwvoAU4MQtto1ySySRfKsyK7YxA?e=0vmJne")</f>
        <v>https://ieeg-my.sharepoint.com/:b:/g/personal/transparencia_ieeg_org_mx/IQDPQV5A1QZWS5VTh_3CzwvoAU4MQtto1ySySRfKsyK7YxA?e=0vmJne</v>
      </c>
    </row>
    <row r="36" spans="1:2" x14ac:dyDescent="0.25">
      <c r="A36">
        <v>33</v>
      </c>
      <c r="B36" s="18" t="str">
        <f>HYPERLINK("https://ieeg-my.sharepoint.com/:b:/g/personal/transparencia_ieeg_org_mx/IQDL-YeEQMb6SZch-cE4iYVdAUC7OrlRBwaGLsOpBMvuux0?e=ceVwwK")</f>
        <v>https://ieeg-my.sharepoint.com/:b:/g/personal/transparencia_ieeg_org_mx/IQDL-YeEQMb6SZch-cE4iYVdAUC7OrlRBwaGLsOpBMvuux0?e=ceVwwK</v>
      </c>
    </row>
    <row r="37" spans="1:2" x14ac:dyDescent="0.25">
      <c r="A37">
        <v>34</v>
      </c>
      <c r="B37" s="18" t="str">
        <f>HYPERLINK("https://ieeg-my.sharepoint.com/:b:/g/personal/transparencia_ieeg_org_mx/IQAne-WNz15iTZ6Hukjc4BuzAdT-qgBdQYv8UF4WNGzRTGQ?e=ejzEYb")</f>
        <v>https://ieeg-my.sharepoint.com/:b:/g/personal/transparencia_ieeg_org_mx/IQAne-WNz15iTZ6Hukjc4BuzAdT-qgBdQYv8UF4WNGzRTGQ?e=ejzEYb</v>
      </c>
    </row>
    <row r="38" spans="1:2" x14ac:dyDescent="0.25">
      <c r="A38">
        <v>35</v>
      </c>
      <c r="B38" s="18" t="str">
        <f>HYPERLINK("https://ieeg-my.sharepoint.com/:b:/g/personal/transparencia_ieeg_org_mx/IQDrHPJMf2etT66sJOuRFBEmAe1_dK17xtX872a46FA5Elg?e=J3Mx3x")</f>
        <v>https://ieeg-my.sharepoint.com/:b:/g/personal/transparencia_ieeg_org_mx/IQDrHPJMf2etT66sJOuRFBEmAe1_dK17xtX872a46FA5Elg?e=J3Mx3x</v>
      </c>
    </row>
    <row r="39" spans="1:2" x14ac:dyDescent="0.25">
      <c r="A39">
        <v>36</v>
      </c>
      <c r="B39" s="18" t="str">
        <f>HYPERLINK("https://ieeg-my.sharepoint.com/:b:/g/personal/transparencia_ieeg_org_mx/IQDYAuK_E8VfRYcuPFwg5CccAarSuk-WxX6pF5_yK9RY4R0?e=vqTsWh")</f>
        <v>https://ieeg-my.sharepoint.com/:b:/g/personal/transparencia_ieeg_org_mx/IQDYAuK_E8VfRYcuPFwg5CccAarSuk-WxX6pF5_yK9RY4R0?e=vqTsWh</v>
      </c>
    </row>
    <row r="40" spans="1:2" x14ac:dyDescent="0.25">
      <c r="A40">
        <v>37</v>
      </c>
      <c r="B40" s="18" t="str">
        <f>HYPERLINK("https://ieeg-my.sharepoint.com/:b:/g/personal/transparencia_ieeg_org_mx/IQAn5MtUrHaZQbeoJXlstNA-AWl-lswbMqgEVupQFYAiVOs?e=Rx4bpB")</f>
        <v>https://ieeg-my.sharepoint.com/:b:/g/personal/transparencia_ieeg_org_mx/IQAn5MtUrHaZQbeoJXlstNA-AWl-lswbMqgEVupQFYAiVOs?e=Rx4bpB</v>
      </c>
    </row>
    <row r="41" spans="1:2" x14ac:dyDescent="0.25">
      <c r="A41">
        <v>38</v>
      </c>
      <c r="B41" s="18" t="str">
        <f>HYPERLINK("https://ieeg-my.sharepoint.com/:b:/g/personal/transparencia_ieeg_org_mx/IQBopwkxeXnCQYdkuCeZiF69Aen7B2fyU4mJ_oAEhHqOmGI?e=W6dN3h")</f>
        <v>https://ieeg-my.sharepoint.com/:b:/g/personal/transparencia_ieeg_org_mx/IQBopwkxeXnCQYdkuCeZiF69Aen7B2fyU4mJ_oAEhHqOmGI?e=W6dN3h</v>
      </c>
    </row>
    <row r="42" spans="1:2" x14ac:dyDescent="0.25">
      <c r="A42">
        <v>39</v>
      </c>
      <c r="B42" s="18" t="str">
        <f>HYPERLINK("https://ieeg-my.sharepoint.com/:b:/g/personal/transparencia_ieeg_org_mx/IQA919MEcbhxT5F6zY6-6IG1AaixzyMWb4KtV2dynC_3ekk?e=ZgYQoG")</f>
        <v>https://ieeg-my.sharepoint.com/:b:/g/personal/transparencia_ieeg_org_mx/IQA919MEcbhxT5F6zY6-6IG1AaixzyMWb4KtV2dynC_3ekk?e=ZgYQoG</v>
      </c>
    </row>
    <row r="43" spans="1:2" x14ac:dyDescent="0.25">
      <c r="A43">
        <v>40</v>
      </c>
      <c r="B43" s="18" t="str">
        <f>HYPERLINK("https://ieeg-my.sharepoint.com/:b:/g/personal/transparencia_ieeg_org_mx/IQAXusMo_L4oTJb_7S_myJERAdtkJMBJj604PdSU-4sK-mk?e=yTXr3o")</f>
        <v>https://ieeg-my.sharepoint.com/:b:/g/personal/transparencia_ieeg_org_mx/IQAXusMo_L4oTJb_7S_myJERAdtkJMBJj604PdSU-4sK-mk?e=yTXr3o</v>
      </c>
    </row>
    <row r="44" spans="1:2" x14ac:dyDescent="0.25">
      <c r="A44">
        <v>41</v>
      </c>
      <c r="B44" s="18" t="str">
        <f>HYPERLINK("https://ieeg-my.sharepoint.com/:b:/g/personal/transparencia_ieeg_org_mx/IQD7pA7Fakz8SrudpH1mNFqpARB5wy-biNqPYboPWeBV9OE?e=Y9q4fU")</f>
        <v>https://ieeg-my.sharepoint.com/:b:/g/personal/transparencia_ieeg_org_mx/IQD7pA7Fakz8SrudpH1mNFqpARB5wy-biNqPYboPWeBV9OE?e=Y9q4fU</v>
      </c>
    </row>
    <row r="45" spans="1:2" x14ac:dyDescent="0.25">
      <c r="A45">
        <v>42</v>
      </c>
      <c r="B45" s="18" t="str">
        <f>HYPERLINK("https://ieeg-my.sharepoint.com/:b:/g/personal/transparencia_ieeg_org_mx/IQCNSCvgQQfURoORUkkp1_wcAYNjtCqb8a5CMAjNdBFInzQ?e=EsIA0W")</f>
        <v>https://ieeg-my.sharepoint.com/:b:/g/personal/transparencia_ieeg_org_mx/IQCNSCvgQQfURoORUkkp1_wcAYNjtCqb8a5CMAjNdBFInzQ?e=EsIA0W</v>
      </c>
    </row>
    <row r="46" spans="1:2" x14ac:dyDescent="0.25">
      <c r="A46">
        <v>43</v>
      </c>
      <c r="B46" s="18" t="str">
        <f>HYPERLINK("https://ieeg-my.sharepoint.com/:b:/g/personal/transparencia_ieeg_org_mx/IQDU86qzQV3pQZsQLIH4I9WVAXPWRXZxytGCLiWrlZ0FqPU?e=jws2rX")</f>
        <v>https://ieeg-my.sharepoint.com/:b:/g/personal/transparencia_ieeg_org_mx/IQDU86qzQV3pQZsQLIH4I9WVAXPWRXZxytGCLiWrlZ0FqPU?e=jws2rX</v>
      </c>
    </row>
    <row r="47" spans="1:2" x14ac:dyDescent="0.25">
      <c r="A47">
        <v>44</v>
      </c>
      <c r="B47" s="18" t="str">
        <f>HYPERLINK("https://ieeg-my.sharepoint.com/:b:/g/personal/transparencia_ieeg_org_mx/IQB4WQPGj49ORJrm2r5S16aXAcPZA5-K1szNTPwuBdNq1lM?e=qoLQEE")</f>
        <v>https://ieeg-my.sharepoint.com/:b:/g/personal/transparencia_ieeg_org_mx/IQB4WQPGj49ORJrm2r5S16aXAcPZA5-K1szNTPwuBdNq1lM?e=qoLQEE</v>
      </c>
    </row>
    <row r="48" spans="1:2" x14ac:dyDescent="0.25">
      <c r="A48">
        <v>45</v>
      </c>
      <c r="B48" s="18" t="str">
        <f>HYPERLINK("https://ieeg-my.sharepoint.com/:b:/g/personal/transparencia_ieeg_org_mx/IQAY2IGNX1unTJX_nN9T-_0MATChhaAh_ZmVzeyZZU3p_nM?e=6EBsRF")</f>
        <v>https://ieeg-my.sharepoint.com/:b:/g/personal/transparencia_ieeg_org_mx/IQAY2IGNX1unTJX_nN9T-_0MATChhaAh_ZmVzeyZZU3p_nM?e=6EBsRF</v>
      </c>
    </row>
    <row r="49" spans="1:2" x14ac:dyDescent="0.25">
      <c r="A49">
        <v>46</v>
      </c>
      <c r="B49" s="18" t="str">
        <f>HYPERLINK("https://ieeg-my.sharepoint.com/:b:/g/personal/transparencia_ieeg_org_mx/IQBfULvsmNs9SaJl5fBvIxPSAT56jCOriQdN-NhtWV7J3X4?e=5YmJUy")</f>
        <v>https://ieeg-my.sharepoint.com/:b:/g/personal/transparencia_ieeg_org_mx/IQBfULvsmNs9SaJl5fBvIxPSAT56jCOriQdN-NhtWV7J3X4?e=5YmJUy</v>
      </c>
    </row>
    <row r="50" spans="1:2" x14ac:dyDescent="0.25">
      <c r="A50">
        <v>47</v>
      </c>
      <c r="B50" s="18" t="str">
        <f>HYPERLINK("https://ieeg-my.sharepoint.com/:b:/g/personal/transparencia_ieeg_org_mx/IQARTtL7FHx-QL0wY4XNfE9RAZ_3z6i1q5Fzga_yWWUWRDk?e=UcQoJG")</f>
        <v>https://ieeg-my.sharepoint.com/:b:/g/personal/transparencia_ieeg_org_mx/IQARTtL7FHx-QL0wY4XNfE9RAZ_3z6i1q5Fzga_yWWUWRDk?e=UcQoJG</v>
      </c>
    </row>
    <row r="51" spans="1:2" x14ac:dyDescent="0.25">
      <c r="A51">
        <v>48</v>
      </c>
      <c r="B51" s="18" t="str">
        <f>HYPERLINK("https://ieeg-my.sharepoint.com/:b:/g/personal/transparencia_ieeg_org_mx/IQDGLVN9b01pR6IYMTMwoVD7AcykSMEVqJ_18Hua6twm2Yg?e=5gIJUx")</f>
        <v>https://ieeg-my.sharepoint.com/:b:/g/personal/transparencia_ieeg_org_mx/IQDGLVN9b01pR6IYMTMwoVD7AcykSMEVqJ_18Hua6twm2Yg?e=5gIJUx</v>
      </c>
    </row>
    <row r="52" spans="1:2" x14ac:dyDescent="0.25">
      <c r="A52">
        <v>49</v>
      </c>
      <c r="B52" s="18" t="str">
        <f>HYPERLINK("https://ieeg-my.sharepoint.com/:b:/g/personal/transparencia_ieeg_org_mx/IQCTveNGf56rTatX5L_jLPekAZFa1tJa9Vh210X-n1DgWfM?e=i2UK8g")</f>
        <v>https://ieeg-my.sharepoint.com/:b:/g/personal/transparencia_ieeg_org_mx/IQCTveNGf56rTatX5L_jLPekAZFa1tJa9Vh210X-n1DgWfM?e=i2UK8g</v>
      </c>
    </row>
    <row r="53" spans="1:2" x14ac:dyDescent="0.25">
      <c r="A53">
        <v>50</v>
      </c>
      <c r="B53" s="18" t="str">
        <f>HYPERLINK("https://ieeg-my.sharepoint.com/:b:/g/personal/transparencia_ieeg_org_mx/IQD1IFF35loMRqHOXsM99BGyAciIXRjwQMrJO0FzhhW0DgM?e=HeAYli")</f>
        <v>https://ieeg-my.sharepoint.com/:b:/g/personal/transparencia_ieeg_org_mx/IQD1IFF35loMRqHOXsM99BGyAciIXRjwQMrJO0FzhhW0DgM?e=HeAYli</v>
      </c>
    </row>
    <row r="54" spans="1:2" x14ac:dyDescent="0.25">
      <c r="A54">
        <v>51</v>
      </c>
      <c r="B54" s="18" t="str">
        <f>HYPERLINK("https://ieeg-my.sharepoint.com/:b:/g/personal/transparencia_ieeg_org_mx/IQCpBSeRyalORZKkNoZ8D0VdAVxFYaKKiM-Y2U_gvQeZ0fY?e=h9unNX")</f>
        <v>https://ieeg-my.sharepoint.com/:b:/g/personal/transparencia_ieeg_org_mx/IQCpBSeRyalORZKkNoZ8D0VdAVxFYaKKiM-Y2U_gvQeZ0fY?e=h9unNX</v>
      </c>
    </row>
    <row r="55" spans="1:2" x14ac:dyDescent="0.25">
      <c r="A55">
        <v>52</v>
      </c>
      <c r="B55" s="18" t="str">
        <f>HYPERLINK("https://ieeg-my.sharepoint.com/:b:/g/personal/transparencia_ieeg_org_mx/IQDMxGGuLmnZSbcckS0sNNwlAT-5brK-NFvU97_okHkLtko?e=vZzmxU")</f>
        <v>https://ieeg-my.sharepoint.com/:b:/g/personal/transparencia_ieeg_org_mx/IQDMxGGuLmnZSbcckS0sNNwlAT-5brK-NFvU97_okHkLtko?e=vZzmxU</v>
      </c>
    </row>
    <row r="56" spans="1:2" x14ac:dyDescent="0.25">
      <c r="A56">
        <v>53</v>
      </c>
      <c r="B56" s="18" t="str">
        <f>HYPERLINK("https://ieeg-my.sharepoint.com/:b:/g/personal/transparencia_ieeg_org_mx/IQDAPHcyRTjgQoQpO61t5QUEAbvWdhNVYx72HyOz9meWglw?e=YjkUge")</f>
        <v>https://ieeg-my.sharepoint.com/:b:/g/personal/transparencia_ieeg_org_mx/IQDAPHcyRTjgQoQpO61t5QUEAbvWdhNVYx72HyOz9meWglw?e=YjkUge</v>
      </c>
    </row>
    <row r="57" spans="1:2" x14ac:dyDescent="0.25">
      <c r="A57">
        <v>54</v>
      </c>
      <c r="B57" s="18" t="str">
        <f>HYPERLINK("https://ieeg-my.sharepoint.com/:b:/g/personal/transparencia_ieeg_org_mx/IQBR7Wv1cGYaRaFNF0e9L9GsAYNS_CZ7QGVmHfH_kepX-kE?e=y6NMdS")</f>
        <v>https://ieeg-my.sharepoint.com/:b:/g/personal/transparencia_ieeg_org_mx/IQBR7Wv1cGYaRaFNF0e9L9GsAYNS_CZ7QGVmHfH_kepX-kE?e=y6NMdS</v>
      </c>
    </row>
    <row r="58" spans="1:2" x14ac:dyDescent="0.25">
      <c r="A58">
        <v>55</v>
      </c>
      <c r="B58" s="18" t="str">
        <f>HYPERLINK("https://ieeg-my.sharepoint.com/:b:/g/personal/transparencia_ieeg_org_mx/IQAcs_dLMIyPSY83VgNJNzc-Ac5OgErsHspapEK_P0OPiHU?e=iuB89o")</f>
        <v>https://ieeg-my.sharepoint.com/:b:/g/personal/transparencia_ieeg_org_mx/IQAcs_dLMIyPSY83VgNJNzc-Ac5OgErsHspapEK_P0OPiHU?e=iuB89o</v>
      </c>
    </row>
    <row r="59" spans="1:2" x14ac:dyDescent="0.25">
      <c r="A59">
        <v>56</v>
      </c>
      <c r="B59" s="18" t="str">
        <f>HYPERLINK("https://ieeg-my.sharepoint.com/:b:/g/personal/transparencia_ieeg_org_mx/IQCKBuOrth6DSo-MxF3w0kPJAQVuwEjGrknT5wo_-U-baSQ?e=HoEbhx")</f>
        <v>https://ieeg-my.sharepoint.com/:b:/g/personal/transparencia_ieeg_org_mx/IQCKBuOrth6DSo-MxF3w0kPJAQVuwEjGrknT5wo_-U-baSQ?e=HoEbhx</v>
      </c>
    </row>
    <row r="60" spans="1:2" x14ac:dyDescent="0.25">
      <c r="A60">
        <v>57</v>
      </c>
      <c r="B60" s="18" t="str">
        <f>HYPERLINK("https://ieeg-my.sharepoint.com/:b:/g/personal/transparencia_ieeg_org_mx/IQAtWzz-a0xMRIpDGdQ4j0b7AdxmfbUZDz0ijYoOxcUJrfE?e=d4ebd1")</f>
        <v>https://ieeg-my.sharepoint.com/:b:/g/personal/transparencia_ieeg_org_mx/IQAtWzz-a0xMRIpDGdQ4j0b7AdxmfbUZDz0ijYoOxcUJrfE?e=d4ebd1</v>
      </c>
    </row>
    <row r="61" spans="1:2" x14ac:dyDescent="0.25">
      <c r="A61">
        <v>58</v>
      </c>
      <c r="B61" s="18" t="str">
        <f>HYPERLINK("https://ieeg-my.sharepoint.com/:b:/g/personal/transparencia_ieeg_org_mx/IQAbV7Do2gBDTZh_mq-iLT9gAZzztLpBwIwD2JXFT555rFU?e=g4SydN")</f>
        <v>https://ieeg-my.sharepoint.com/:b:/g/personal/transparencia_ieeg_org_mx/IQAbV7Do2gBDTZh_mq-iLT9gAZzztLpBwIwD2JXFT555rFU?e=g4SydN</v>
      </c>
    </row>
    <row r="62" spans="1:2" x14ac:dyDescent="0.25">
      <c r="A62">
        <v>59</v>
      </c>
      <c r="B62" s="18" t="str">
        <f>HYPERLINK("https://ieeg-my.sharepoint.com/:b:/g/personal/transparencia_ieeg_org_mx/IQDr8LkH_CIvQavLCXg_2hXUAbI7fbQJQiNESJjHVX2GTi0?e=o9N1iQ")</f>
        <v>https://ieeg-my.sharepoint.com/:b:/g/personal/transparencia_ieeg_org_mx/IQDr8LkH_CIvQavLCXg_2hXUAbI7fbQJQiNESJjHVX2GTi0?e=o9N1iQ</v>
      </c>
    </row>
    <row r="63" spans="1:2" x14ac:dyDescent="0.25">
      <c r="A63">
        <v>60</v>
      </c>
      <c r="B63" s="18" t="str">
        <f>HYPERLINK("https://ieeg-my.sharepoint.com/:b:/g/personal/transparencia_ieeg_org_mx/IQAIvjtLnbTwRIiZF52vivVOATXuKWy9aIpMOiaJtP6tex4?e=39Qhpo")</f>
        <v>https://ieeg-my.sharepoint.com/:b:/g/personal/transparencia_ieeg_org_mx/IQAIvjtLnbTwRIiZF52vivVOATXuKWy9aIpMOiaJtP6tex4?e=39Qhpo</v>
      </c>
    </row>
    <row r="64" spans="1:2" x14ac:dyDescent="0.25">
      <c r="A64">
        <v>61</v>
      </c>
      <c r="B64" s="18" t="str">
        <f>HYPERLINK("https://ieeg-my.sharepoint.com/:b:/g/personal/transparencia_ieeg_org_mx/IQDLVkL-HVr6SbwC7veMK1g_AeSojA7x8gdQ0vLRVOyTQQs?e=8SB8Dj")</f>
        <v>https://ieeg-my.sharepoint.com/:b:/g/personal/transparencia_ieeg_org_mx/IQDLVkL-HVr6SbwC7veMK1g_AeSojA7x8gdQ0vLRVOyTQQs?e=8SB8Dj</v>
      </c>
    </row>
    <row r="65" spans="1:2" x14ac:dyDescent="0.25">
      <c r="A65">
        <v>62</v>
      </c>
      <c r="B65" s="18" t="str">
        <f>HYPERLINK("https://ieeg-my.sharepoint.com/:b:/g/personal/transparencia_ieeg_org_mx/IQDOh_GCcvnxRolLxhxC4UgUAa4mxWKSg3BHfohpqH_MCbg?e=XteAXN")</f>
        <v>https://ieeg-my.sharepoint.com/:b:/g/personal/transparencia_ieeg_org_mx/IQDOh_GCcvnxRolLxhxC4UgUAa4mxWKSg3BHfohpqH_MCbg?e=XteAXN</v>
      </c>
    </row>
    <row r="66" spans="1:2" x14ac:dyDescent="0.25">
      <c r="A66">
        <v>63</v>
      </c>
      <c r="B66" s="18" t="str">
        <f>HYPERLINK("https://ieeg-my.sharepoint.com/:b:/g/personal/transparencia_ieeg_org_mx/IQCM9EyzqhnGRatHPZxIVtXNAZAl8NwWG6GDkqePknRWEXU?e=YkLexH")</f>
        <v>https://ieeg-my.sharepoint.com/:b:/g/personal/transparencia_ieeg_org_mx/IQCM9EyzqhnGRatHPZxIVtXNAZAl8NwWG6GDkqePknRWEXU?e=YkLexH</v>
      </c>
    </row>
    <row r="67" spans="1:2" x14ac:dyDescent="0.25">
      <c r="A67">
        <v>64</v>
      </c>
      <c r="B67" s="18" t="str">
        <f>HYPERLINK("https://ieeg-my.sharepoint.com/:b:/g/personal/transparencia_ieeg_org_mx/IQBulel3iYscSqM8Z-SfhEU3ATrzjHSWcU6YezBU-qDjS4E?e=JAOgGd")</f>
        <v>https://ieeg-my.sharepoint.com/:b:/g/personal/transparencia_ieeg_org_mx/IQBulel3iYscSqM8Z-SfhEU3ATrzjHSWcU6YezBU-qDjS4E?e=JAOgGd</v>
      </c>
    </row>
    <row r="68" spans="1:2" x14ac:dyDescent="0.25">
      <c r="A68">
        <v>65</v>
      </c>
      <c r="B68" s="18" t="str">
        <f>HYPERLINK("https://ieeg-my.sharepoint.com/:b:/g/personal/transparencia_ieeg_org_mx/IQDb5C0hu5bnS4cBDp88nxxHAbIk1Ohg7lToiC4nCZjq-WY?e=0OlThX")</f>
        <v>https://ieeg-my.sharepoint.com/:b:/g/personal/transparencia_ieeg_org_mx/IQDb5C0hu5bnS4cBDp88nxxHAbIk1Ohg7lToiC4nCZjq-WY?e=0OlThX</v>
      </c>
    </row>
    <row r="69" spans="1:2" x14ac:dyDescent="0.25">
      <c r="A69">
        <v>66</v>
      </c>
      <c r="B69" s="18" t="str">
        <f>HYPERLINK("https://ieeg-my.sharepoint.com/:b:/g/personal/transparencia_ieeg_org_mx/IQBS2cQbcpGTS6N1iYH3NAd8AZSMBw8QjdlLKHacdvdxIqk?e=Qz8QnA")</f>
        <v>https://ieeg-my.sharepoint.com/:b:/g/personal/transparencia_ieeg_org_mx/IQBS2cQbcpGTS6N1iYH3NAd8AZSMBw8QjdlLKHacdvdxIqk?e=Qz8QnA</v>
      </c>
    </row>
    <row r="70" spans="1:2" x14ac:dyDescent="0.25">
      <c r="A70">
        <v>67</v>
      </c>
      <c r="B70" s="18" t="str">
        <f>HYPERLINK("https://ieeg-my.sharepoint.com/:b:/g/personal/transparencia_ieeg_org_mx/IQDyj9-RTTvgQ636PJL22WxIAdQSmSXHIot5xp6OcPbbRaM?e=Dto671")</f>
        <v>https://ieeg-my.sharepoint.com/:b:/g/personal/transparencia_ieeg_org_mx/IQDyj9-RTTvgQ636PJL22WxIAdQSmSXHIot5xp6OcPbbRaM?e=Dto671</v>
      </c>
    </row>
    <row r="71" spans="1:2" x14ac:dyDescent="0.25">
      <c r="A71">
        <v>68</v>
      </c>
      <c r="B71" s="18" t="str">
        <f>HYPERLINK("https://ieeg-my.sharepoint.com/:b:/g/personal/transparencia_ieeg_org_mx/IQBpj_GxLcn4QaZFF9rlx9F1AeviSJgC5kA4Xxf9aZU_jg8?e=zIaUtD")</f>
        <v>https://ieeg-my.sharepoint.com/:b:/g/personal/transparencia_ieeg_org_mx/IQBpj_GxLcn4QaZFF9rlx9F1AeviSJgC5kA4Xxf9aZU_jg8?e=zIaUtD</v>
      </c>
    </row>
    <row r="72" spans="1:2" x14ac:dyDescent="0.25">
      <c r="A72">
        <v>69</v>
      </c>
      <c r="B72" s="18" t="str">
        <f>HYPERLINK("https://ieeg-my.sharepoint.com/:b:/g/personal/transparencia_ieeg_org_mx/IQB9bsMAcfqUS6K2HB-N8vFLAWxdUox5QBTZ1O9pzBAFaHU?e=fbIliy")</f>
        <v>https://ieeg-my.sharepoint.com/:b:/g/personal/transparencia_ieeg_org_mx/IQB9bsMAcfqUS6K2HB-N8vFLAWxdUox5QBTZ1O9pzBAFaHU?e=fbIliy</v>
      </c>
    </row>
    <row r="73" spans="1:2" x14ac:dyDescent="0.25">
      <c r="A73">
        <v>70</v>
      </c>
      <c r="B73" s="18" t="str">
        <f>HYPERLINK("https://ieeg-my.sharepoint.com/:b:/g/personal/transparencia_ieeg_org_mx/IQA7KFYVFDDjTLF44d8NMg_FAU7slNtftjctflDOtBEItmA?e=hraxOg")</f>
        <v>https://ieeg-my.sharepoint.com/:b:/g/personal/transparencia_ieeg_org_mx/IQA7KFYVFDDjTLF44d8NMg_FAU7slNtftjctflDOtBEItmA?e=hraxOg</v>
      </c>
    </row>
    <row r="74" spans="1:2" x14ac:dyDescent="0.25">
      <c r="A74">
        <v>71</v>
      </c>
      <c r="B74" s="18" t="str">
        <f>HYPERLINK("https://ieeg-my.sharepoint.com/:b:/g/personal/transparencia_ieeg_org_mx/IQDZd5AlYnMgSLsQYYWf5KlIAdryNWqCEpc2lyXhDePOe-Q?e=C86uWL")</f>
        <v>https://ieeg-my.sharepoint.com/:b:/g/personal/transparencia_ieeg_org_mx/IQDZd5AlYnMgSLsQYYWf5KlIAdryNWqCEpc2lyXhDePOe-Q?e=C86uWL</v>
      </c>
    </row>
    <row r="75" spans="1:2" x14ac:dyDescent="0.25">
      <c r="A75">
        <v>72</v>
      </c>
      <c r="B75" s="18" t="str">
        <f>HYPERLINK("https://ieeg-my.sharepoint.com/:b:/g/personal/transparencia_ieeg_org_mx/IQAnkX8ADbjgS72M-fIVjEyhAXxyGVEthMxAjmuhhEK-4Bg?e=KijERr")</f>
        <v>https://ieeg-my.sharepoint.com/:b:/g/personal/transparencia_ieeg_org_mx/IQAnkX8ADbjgS72M-fIVjEyhAXxyGVEthMxAjmuhhEK-4Bg?e=KijERr</v>
      </c>
    </row>
    <row r="76" spans="1:2" x14ac:dyDescent="0.25">
      <c r="A76">
        <v>73</v>
      </c>
      <c r="B76" s="18" t="str">
        <f>HYPERLINK("https://ieeg-my.sharepoint.com/:b:/g/personal/transparencia_ieeg_org_mx/IQCEFzxkHMquQK4PFv4JsIj_AY44ZTlz6LxelK1VjfhLyn0?e=ppNlOr")</f>
        <v>https://ieeg-my.sharepoint.com/:b:/g/personal/transparencia_ieeg_org_mx/IQCEFzxkHMquQK4PFv4JsIj_AY44ZTlz6LxelK1VjfhLyn0?e=ppNlOr</v>
      </c>
    </row>
    <row r="77" spans="1:2" x14ac:dyDescent="0.25">
      <c r="A77">
        <v>74</v>
      </c>
      <c r="B77" s="18" t="str">
        <f>HYPERLINK("https://ieeg-my.sharepoint.com/:b:/g/personal/transparencia_ieeg_org_mx/IQBAW3knkaEVS7IUYkzXUHyyAeRhBRZHQva3eTottRFqOI4?e=gwDW1W")</f>
        <v>https://ieeg-my.sharepoint.com/:b:/g/personal/transparencia_ieeg_org_mx/IQBAW3knkaEVS7IUYkzXUHyyAeRhBRZHQva3eTottRFqOI4?e=gwDW1W</v>
      </c>
    </row>
    <row r="78" spans="1:2" x14ac:dyDescent="0.25">
      <c r="A78">
        <v>75</v>
      </c>
      <c r="B78" s="18" t="str">
        <f>HYPERLINK("https://ieeg-my.sharepoint.com/:b:/g/personal/transparencia_ieeg_org_mx/IQAL2rgZCgBTQ53-a--7pWKeAYUDKD14MiYw20DGcOeR6a0?e=9LIC3h")</f>
        <v>https://ieeg-my.sharepoint.com/:b:/g/personal/transparencia_ieeg_org_mx/IQAL2rgZCgBTQ53-a--7pWKeAYUDKD14MiYw20DGcOeR6a0?e=9LIC3h</v>
      </c>
    </row>
    <row r="79" spans="1:2" x14ac:dyDescent="0.25">
      <c r="A79">
        <v>76</v>
      </c>
      <c r="B79" s="18" t="str">
        <f>HYPERLINK("https://ieeg-my.sharepoint.com/:b:/g/personal/transparencia_ieeg_org_mx/IQCJv-quFjwQTJTli2UFymPsARsi7Jiwr2MOTxtbPpDXbQo?e=61SKTz")</f>
        <v>https://ieeg-my.sharepoint.com/:b:/g/personal/transparencia_ieeg_org_mx/IQCJv-quFjwQTJTli2UFymPsARsi7Jiwr2MOTxtbPpDXbQo?e=61SKTz</v>
      </c>
    </row>
    <row r="80" spans="1:2" x14ac:dyDescent="0.25">
      <c r="A80">
        <v>77</v>
      </c>
      <c r="B80" s="18" t="str">
        <f>HYPERLINK("https://ieeg-my.sharepoint.com/:b:/g/personal/transparencia_ieeg_org_mx/IQBya9JElI5LQYtBwfK87rB4ARbmlVoI9Cxo71FgWlnxEOw?e=chLJAq")</f>
        <v>https://ieeg-my.sharepoint.com/:b:/g/personal/transparencia_ieeg_org_mx/IQBya9JElI5LQYtBwfK87rB4ARbmlVoI9Cxo71FgWlnxEOw?e=chLJAq</v>
      </c>
    </row>
    <row r="81" spans="1:2" x14ac:dyDescent="0.25">
      <c r="A81">
        <v>78</v>
      </c>
      <c r="B81" s="18" t="str">
        <f>HYPERLINK("https://ieeg-my.sharepoint.com/:b:/g/personal/transparencia_ieeg_org_mx/IQBt5bjux0L-QrsbGEkaV3mZAYN9tFC601_jv7dSTvZTfSg?e=mtinfl")</f>
        <v>https://ieeg-my.sharepoint.com/:b:/g/personal/transparencia_ieeg_org_mx/IQBt5bjux0L-QrsbGEkaV3mZAYN9tFC601_jv7dSTvZTfSg?e=mtinfl</v>
      </c>
    </row>
    <row r="82" spans="1:2" x14ac:dyDescent="0.25">
      <c r="A82">
        <v>79</v>
      </c>
      <c r="B82" s="18" t="str">
        <f>HYPERLINK("https://ieeg-my.sharepoint.com/:b:/g/personal/transparencia_ieeg_org_mx/IQBJRyFcQU1_Qrlp6T4DxYmwAR42bSTsB4IUMnjkjfP6LKQ?e=rr4ecd")</f>
        <v>https://ieeg-my.sharepoint.com/:b:/g/personal/transparencia_ieeg_org_mx/IQBJRyFcQU1_Qrlp6T4DxYmwAR42bSTsB4IUMnjkjfP6LKQ?e=rr4ecd</v>
      </c>
    </row>
    <row r="83" spans="1:2" x14ac:dyDescent="0.25">
      <c r="A83">
        <v>80</v>
      </c>
      <c r="B83" s="18" t="str">
        <f>HYPERLINK("https://ieeg-my.sharepoint.com/:b:/g/personal/transparencia_ieeg_org_mx/IQAumH-FO63zSrz4jWgRV7gAAYDDHsAYWW0e5acKNZrUDXY?e=ckfWvM")</f>
        <v>https://ieeg-my.sharepoint.com/:b:/g/personal/transparencia_ieeg_org_mx/IQAumH-FO63zSrz4jWgRV7gAAYDDHsAYWW0e5acKNZrUDXY?e=ckfWvM</v>
      </c>
    </row>
    <row r="84" spans="1:2" x14ac:dyDescent="0.25">
      <c r="A84">
        <v>81</v>
      </c>
      <c r="B84" s="18" t="str">
        <f>HYPERLINK("https://ieeg-my.sharepoint.com/:b:/g/personal/transparencia_ieeg_org_mx/IQDhpqd_03EkR64pRLp20FCpAbFFNS7HqU6RA0aXgLehAyE?e=C5L89q")</f>
        <v>https://ieeg-my.sharepoint.com/:b:/g/personal/transparencia_ieeg_org_mx/IQDhpqd_03EkR64pRLp20FCpAbFFNS7HqU6RA0aXgLehAyE?e=C5L89q</v>
      </c>
    </row>
    <row r="85" spans="1:2" x14ac:dyDescent="0.25">
      <c r="A85">
        <v>82</v>
      </c>
      <c r="B85" s="18" t="str">
        <f>HYPERLINK("https://ieeg-my.sharepoint.com/:b:/g/personal/transparencia_ieeg_org_mx/IQA9dO6CTThgTpM4fI4XbXVdAW8D1iysjdJr0hPBkNQbzAI?e=pjLTI2")</f>
        <v>https://ieeg-my.sharepoint.com/:b:/g/personal/transparencia_ieeg_org_mx/IQA9dO6CTThgTpM4fI4XbXVdAW8D1iysjdJr0hPBkNQbzAI?e=pjLTI2</v>
      </c>
    </row>
    <row r="86" spans="1:2" x14ac:dyDescent="0.25">
      <c r="A86">
        <v>83</v>
      </c>
      <c r="B86" s="18" t="str">
        <f>HYPERLINK("https://ieeg-my.sharepoint.com/:b:/g/personal/transparencia_ieeg_org_mx/IQAyE-AAQ4osSKYBvNVGZCAcASVxU8ZG8C4HsGTLNW7vGT0?e=bpZ6Lq")</f>
        <v>https://ieeg-my.sharepoint.com/:b:/g/personal/transparencia_ieeg_org_mx/IQAyE-AAQ4osSKYBvNVGZCAcASVxU8ZG8C4HsGTLNW7vGT0?e=bpZ6Lq</v>
      </c>
    </row>
    <row r="87" spans="1:2" x14ac:dyDescent="0.25">
      <c r="A87">
        <v>84</v>
      </c>
      <c r="B87" s="18" t="str">
        <f>HYPERLINK("https://ieeg-my.sharepoint.com/:b:/g/personal/transparencia_ieeg_org_mx/IQAIZqZzbRdrTqsdHKQoDZl6AYLiO8RFsYvA_3Qflrjr68A?e=uUYbXl")</f>
        <v>https://ieeg-my.sharepoint.com/:b:/g/personal/transparencia_ieeg_org_mx/IQAIZqZzbRdrTqsdHKQoDZl6AYLiO8RFsYvA_3Qflrjr68A?e=uUYbXl</v>
      </c>
    </row>
    <row r="88" spans="1:2" x14ac:dyDescent="0.25">
      <c r="A88">
        <v>85</v>
      </c>
      <c r="B88" s="18" t="s">
        <v>805</v>
      </c>
    </row>
    <row r="89" spans="1:2" x14ac:dyDescent="0.25">
      <c r="A89">
        <v>86</v>
      </c>
      <c r="B89" s="18" t="str">
        <f>HYPERLINK("https://ieeg-my.sharepoint.com/:b:/g/personal/transparencia_ieeg_org_mx/IQAKhT_GSCn7RI7H23MWzFLlAXVhMLbPamTNz1Ma2qVhv1U?e=tMzhTZ")</f>
        <v>https://ieeg-my.sharepoint.com/:b:/g/personal/transparencia_ieeg_org_mx/IQAKhT_GSCn7RI7H23MWzFLlAXVhMLbPamTNz1Ma2qVhv1U?e=tMzhTZ</v>
      </c>
    </row>
    <row r="90" spans="1:2" x14ac:dyDescent="0.25">
      <c r="A90">
        <v>87</v>
      </c>
      <c r="B90" s="18" t="str">
        <f>HYPERLINK("https://ieeg-my.sharepoint.com/:b:/g/personal/transparencia_ieeg_org_mx/IQCQMQoCmqvaSZUJpegv3_5EAbn_fg29vcDexVVCLPvQkFQ?e=UTbk2c")</f>
        <v>https://ieeg-my.sharepoint.com/:b:/g/personal/transparencia_ieeg_org_mx/IQCQMQoCmqvaSZUJpegv3_5EAbn_fg29vcDexVVCLPvQkFQ?e=UTbk2c</v>
      </c>
    </row>
    <row r="91" spans="1:2" x14ac:dyDescent="0.25">
      <c r="A91">
        <v>88</v>
      </c>
      <c r="B91" s="18" t="str">
        <f>HYPERLINK("https://ieeg-my.sharepoint.com/:b:/g/personal/transparencia_ieeg_org_mx/IQB6DnDlwgFQQ6ud3V1zD09LAenY62hVb6Bj8yXx7yCThzU?e=ijwA6z")</f>
        <v>https://ieeg-my.sharepoint.com/:b:/g/personal/transparencia_ieeg_org_mx/IQB6DnDlwgFQQ6ud3V1zD09LAenY62hVb6Bj8yXx7yCThzU?e=ijwA6z</v>
      </c>
    </row>
    <row r="92" spans="1:2" x14ac:dyDescent="0.25">
      <c r="A92">
        <v>89</v>
      </c>
      <c r="B92" s="18" t="str">
        <f>HYPERLINK("https://ieeg-my.sharepoint.com/:b:/g/personal/transparencia_ieeg_org_mx/IQDEQChmhurySJcw_hJLzkK7AfVJ328oCa8YPjvYOZTj7ac?e=UCMy1A")</f>
        <v>https://ieeg-my.sharepoint.com/:b:/g/personal/transparencia_ieeg_org_mx/IQDEQChmhurySJcw_hJLzkK7AfVJ328oCa8YPjvYOZTj7ac?e=UCMy1A</v>
      </c>
    </row>
    <row r="93" spans="1:2" x14ac:dyDescent="0.25">
      <c r="A93">
        <v>90</v>
      </c>
      <c r="B93" s="18" t="str">
        <f>HYPERLINK("https://ieeg-my.sharepoint.com/:b:/g/personal/transparencia_ieeg_org_mx/IQAuwfmWpCyRRYoKG4weHYjRAXjqgpx7_GrOJtaXzQS7bJA?e=ddeUmh")</f>
        <v>https://ieeg-my.sharepoint.com/:b:/g/personal/transparencia_ieeg_org_mx/IQAuwfmWpCyRRYoKG4weHYjRAXjqgpx7_GrOJtaXzQS7bJA?e=ddeUmh</v>
      </c>
    </row>
    <row r="94" spans="1:2" x14ac:dyDescent="0.25">
      <c r="A94">
        <v>91</v>
      </c>
      <c r="B94" s="18" t="str">
        <f>HYPERLINK("https://ieeg-my.sharepoint.com/:b:/g/personal/transparencia_ieeg_org_mx/IQBfLI1Tu7v2TptWx9svVxFKAShm5kSYXsV1W9ZEX5IH2E8?e=4IxL2a")</f>
        <v>https://ieeg-my.sharepoint.com/:b:/g/personal/transparencia_ieeg_org_mx/IQBfLI1Tu7v2TptWx9svVxFKAShm5kSYXsV1W9ZEX5IH2E8?e=4IxL2a</v>
      </c>
    </row>
    <row r="95" spans="1:2" x14ac:dyDescent="0.25">
      <c r="A95">
        <v>92</v>
      </c>
      <c r="B95" s="18" t="str">
        <f>HYPERLINK("https://ieeg-my.sharepoint.com/:b:/g/personal/transparencia_ieeg_org_mx/IQCIKsceadrsSb1KMOgXvX6oAag0BMikBVq1NgzUzRrH3fg?e=ORTacI")</f>
        <v>https://ieeg-my.sharepoint.com/:b:/g/personal/transparencia_ieeg_org_mx/IQCIKsceadrsSb1KMOgXvX6oAag0BMikBVq1NgzUzRrH3fg?e=ORTacI</v>
      </c>
    </row>
    <row r="96" spans="1:2" x14ac:dyDescent="0.25">
      <c r="A96">
        <v>93</v>
      </c>
      <c r="B96" s="18" t="str">
        <f>HYPERLINK("https://ieeg-my.sharepoint.com/:b:/g/personal/transparencia_ieeg_org_mx/IQBq9Gl1pCYgRZPq22akOtLQASD-AeiPwydi2gk9KU4qTgg?e=ZZF4a7")</f>
        <v>https://ieeg-my.sharepoint.com/:b:/g/personal/transparencia_ieeg_org_mx/IQBq9Gl1pCYgRZPq22akOtLQASD-AeiPwydi2gk9KU4qTgg?e=ZZF4a7</v>
      </c>
    </row>
    <row r="97" spans="1:2" x14ac:dyDescent="0.25">
      <c r="A97">
        <v>94</v>
      </c>
      <c r="B97" s="18" t="str">
        <f>HYPERLINK("https://ieeg-my.sharepoint.com/:b:/g/personal/transparencia_ieeg_org_mx/IQCZORGmBDQeTrBYiVV5y0SbAWIWjDGI-GgDsYiRJwRPO2M?e=KaOAE9")</f>
        <v>https://ieeg-my.sharepoint.com/:b:/g/personal/transparencia_ieeg_org_mx/IQCZORGmBDQeTrBYiVV5y0SbAWIWjDGI-GgDsYiRJwRPO2M?e=KaOAE9</v>
      </c>
    </row>
    <row r="98" spans="1:2" x14ac:dyDescent="0.25">
      <c r="A98">
        <v>95</v>
      </c>
      <c r="B98" s="18" t="str">
        <f>HYPERLINK("https://ieeg-my.sharepoint.com/:b:/g/personal/transparencia_ieeg_org_mx/IQBvJIctl3tzSqqpKq6iSWuCAeY69lepKkCi5MyU9hK0mQ8?e=zs4fk1 ")</f>
        <v xml:space="preserve">https://ieeg-my.sharepoint.com/:b:/g/personal/transparencia_ieeg_org_mx/IQBvJIctl3tzSqqpKq6iSWuCAeY69lepKkCi5MyU9hK0mQ8?e=zs4fk1 </v>
      </c>
    </row>
    <row r="99" spans="1:2" x14ac:dyDescent="0.25">
      <c r="A99">
        <v>96</v>
      </c>
      <c r="B99" s="18" t="str">
        <f>HYPERLINK("https://ieeg-my.sharepoint.com/:b:/g/personal/transparencia_ieeg_org_mx/IQC4HE6NlekIQZCcqfhpqrCiAbtEZvAKO3RFM1hRZjQiOT4?e=vwVfM4")</f>
        <v>https://ieeg-my.sharepoint.com/:b:/g/personal/transparencia_ieeg_org_mx/IQC4HE6NlekIQZCcqfhpqrCiAbtEZvAKO3RFM1hRZjQiOT4?e=vwVfM4</v>
      </c>
    </row>
    <row r="100" spans="1:2" x14ac:dyDescent="0.25">
      <c r="A100">
        <v>97</v>
      </c>
      <c r="B100" s="18" t="str">
        <f>HYPERLINK("https://ieeg-my.sharepoint.com/:b:/g/personal/transparencia_ieeg_org_mx/IQDgOvcGIVwgSZ1W5hw6TABiAW15rjVz3H35hON0jD4_Ljk?e=dVyFcg")</f>
        <v>https://ieeg-my.sharepoint.com/:b:/g/personal/transparencia_ieeg_org_mx/IQDgOvcGIVwgSZ1W5hw6TABiAW15rjVz3H35hON0jD4_Ljk?e=dVyFcg</v>
      </c>
    </row>
    <row r="101" spans="1:2" x14ac:dyDescent="0.25">
      <c r="A101">
        <v>98</v>
      </c>
      <c r="B101" s="18" t="str">
        <f>HYPERLINK("https://ieeg-my.sharepoint.com/:b:/g/personal/transparencia_ieeg_org_mx/IQD8F2FLyIL7QZIV0wLxWoNYAQGA5v9bPx8EV_NadtQ-19U?e=yI7ac7")</f>
        <v>https://ieeg-my.sharepoint.com/:b:/g/personal/transparencia_ieeg_org_mx/IQD8F2FLyIL7QZIV0wLxWoNYAQGA5v9bPx8EV_NadtQ-19U?e=yI7ac7</v>
      </c>
    </row>
    <row r="102" spans="1:2" x14ac:dyDescent="0.25">
      <c r="A102">
        <v>99</v>
      </c>
      <c r="B102" s="18" t="str">
        <f>HYPERLINK("https://ieeg-my.sharepoint.com/:b:/g/personal/transparencia_ieeg_org_mx/IQC3Tp7lkSOoS7Dqev_mxSgrAa8VgBkXeyyJ3xBqIIK4BFQ?e=3ylLZh")</f>
        <v>https://ieeg-my.sharepoint.com/:b:/g/personal/transparencia_ieeg_org_mx/IQC3Tp7lkSOoS7Dqev_mxSgrAa8VgBkXeyyJ3xBqIIK4BFQ?e=3ylLZh</v>
      </c>
    </row>
    <row r="103" spans="1:2" x14ac:dyDescent="0.25">
      <c r="A103">
        <v>100</v>
      </c>
      <c r="B103" s="18" t="str">
        <f>HYPERLINK("https://ieeg-my.sharepoint.com/:b:/g/personal/transparencia_ieeg_org_mx/IQDVbZFkfOyHS7X9VWNvC9W9ATHjz2ueYCEGKekyij3UHdE?e=imBxTa")</f>
        <v>https://ieeg-my.sharepoint.com/:b:/g/personal/transparencia_ieeg_org_mx/IQDVbZFkfOyHS7X9VWNvC9W9ATHjz2ueYCEGKekyij3UHdE?e=imBxTa</v>
      </c>
    </row>
    <row r="104" spans="1:2" x14ac:dyDescent="0.25">
      <c r="A104">
        <v>101</v>
      </c>
      <c r="B104" s="18" t="str">
        <f>HYPERLINK("https://ieeg-my.sharepoint.com/:b:/g/personal/transparencia_ieeg_org_mx/IQDds_A_g_kcTZBFHFcLTfY8AfpQGW6PZIuzpnkdxjPATD8?e=BgCw6z")</f>
        <v>https://ieeg-my.sharepoint.com/:b:/g/personal/transparencia_ieeg_org_mx/IQDds_A_g_kcTZBFHFcLTfY8AfpQGW6PZIuzpnkdxjPATD8?e=BgCw6z</v>
      </c>
    </row>
    <row r="105" spans="1:2" x14ac:dyDescent="0.25">
      <c r="A105">
        <v>102</v>
      </c>
      <c r="B105" s="18" t="str">
        <f>HYPERLINK("https://ieeg-my.sharepoint.com/:b:/g/personal/transparencia_ieeg_org_mx/IQCGTdN2TH5-QqjuJVcXdpExAeMkrUrR5cHz1TiyrdmUZb4?e=u3ngUx")</f>
        <v>https://ieeg-my.sharepoint.com/:b:/g/personal/transparencia_ieeg_org_mx/IQCGTdN2TH5-QqjuJVcXdpExAeMkrUrR5cHz1TiyrdmUZb4?e=u3ngUx</v>
      </c>
    </row>
    <row r="106" spans="1:2" x14ac:dyDescent="0.25">
      <c r="A106">
        <v>103</v>
      </c>
      <c r="B106" s="18" t="str">
        <f>HYPERLINK("https://ieeg-my.sharepoint.com/:b:/g/personal/transparencia_ieeg_org_mx/IQCm3bIBf5-nQJdcsh6CIumIAZVUdgBnYndjIe_6E05gmvk?e=qdNOq5")</f>
        <v>https://ieeg-my.sharepoint.com/:b:/g/personal/transparencia_ieeg_org_mx/IQCm3bIBf5-nQJdcsh6CIumIAZVUdgBnYndjIe_6E05gmvk?e=qdNOq5</v>
      </c>
    </row>
    <row r="107" spans="1:2" x14ac:dyDescent="0.25">
      <c r="A107">
        <v>104</v>
      </c>
      <c r="B107" s="18" t="str">
        <f>HYPERLINK("https://ieeg-my.sharepoint.com/:b:/g/personal/transparencia_ieeg_org_mx/IQD5w7NZa3aaS4tO3PEaoRoiAbTzOmF4w9pSUVr4UX6u3wE?e=fimj76")</f>
        <v>https://ieeg-my.sharepoint.com/:b:/g/personal/transparencia_ieeg_org_mx/IQD5w7NZa3aaS4tO3PEaoRoiAbTzOmF4w9pSUVr4UX6u3wE?e=fimj76</v>
      </c>
    </row>
    <row r="108" spans="1:2" x14ac:dyDescent="0.25">
      <c r="A108">
        <v>105</v>
      </c>
      <c r="B108" s="18" t="str">
        <f>HYPERLINK("https://ieeg-my.sharepoint.com/:b:/g/personal/transparencia_ieeg_org_mx/IQArDeCMN3usRbcymZ0jTEDUAUHvKnAvlmo2Mi7tjbgkja8?e=3tcmWw")</f>
        <v>https://ieeg-my.sharepoint.com/:b:/g/personal/transparencia_ieeg_org_mx/IQArDeCMN3usRbcymZ0jTEDUAUHvKnAvlmo2Mi7tjbgkja8?e=3tcmWw</v>
      </c>
    </row>
    <row r="109" spans="1:2" x14ac:dyDescent="0.25">
      <c r="A109">
        <v>106</v>
      </c>
      <c r="B109" s="18" t="str">
        <f>HYPERLINK("https://ieeg-my.sharepoint.com/:b:/g/personal/transparencia_ieeg_org_mx/IQDlwwvD_DRtR7wIEZGjv3ymAQfVy-HP62h61dJQBvNaAdI?e=6fgPBy")</f>
        <v>https://ieeg-my.sharepoint.com/:b:/g/personal/transparencia_ieeg_org_mx/IQDlwwvD_DRtR7wIEZGjv3ymAQfVy-HP62h61dJQBvNaAdI?e=6fgPBy</v>
      </c>
    </row>
    <row r="110" spans="1:2" x14ac:dyDescent="0.25">
      <c r="A110">
        <v>107</v>
      </c>
      <c r="B110" s="18" t="str">
        <f>HYPERLINK("https://ieeg-my.sharepoint.com/:b:/g/personal/transparencia_ieeg_org_mx/IQCnnb0PyhppQq85X1MP14PCASVPSR74jyC0NUknTSqKDI8?e=q3P90F")</f>
        <v>https://ieeg-my.sharepoint.com/:b:/g/personal/transparencia_ieeg_org_mx/IQCnnb0PyhppQq85X1MP14PCASVPSR74jyC0NUknTSqKDI8?e=q3P90F</v>
      </c>
    </row>
    <row r="111" spans="1:2" x14ac:dyDescent="0.25">
      <c r="A111">
        <v>108</v>
      </c>
      <c r="B111" s="18" t="str">
        <f>HYPERLINK("https://ieeg-my.sharepoint.com/:b:/g/personal/transparencia_ieeg_org_mx/IQAZ6wd3tMbtRYtgy2UJC3XeAUFRPtrk4tDHA0IMaWQk1aM?e=FEoC4w")</f>
        <v>https://ieeg-my.sharepoint.com/:b:/g/personal/transparencia_ieeg_org_mx/IQAZ6wd3tMbtRYtgy2UJC3XeAUFRPtrk4tDHA0IMaWQk1aM?e=FEoC4w</v>
      </c>
    </row>
    <row r="112" spans="1:2" x14ac:dyDescent="0.25">
      <c r="A112">
        <v>109</v>
      </c>
      <c r="B112" s="18" t="str">
        <f>HYPERLINK("https://ieeg-my.sharepoint.com/:b:/g/personal/transparencia_ieeg_org_mx/IQD0McxYL8MaS6F6_N5FIxvBAaK2b8curOoJom54woNMqK0?e=1s8Ku5 ")</f>
        <v xml:space="preserve">https://ieeg-my.sharepoint.com/:b:/g/personal/transparencia_ieeg_org_mx/IQD0McxYL8MaS6F6_N5FIxvBAaK2b8curOoJom54woNMqK0?e=1s8Ku5 </v>
      </c>
    </row>
    <row r="113" spans="1:2" x14ac:dyDescent="0.25">
      <c r="A113">
        <v>110</v>
      </c>
      <c r="B113" s="18" t="str">
        <f>HYPERLINK("https://ieeg-my.sharepoint.com/:b:/g/personal/transparencia_ieeg_org_mx/IQCbmDeSJxT4SprYWYnpb-ehAc1TNkgb-kkeNp55lbNOMrs?e=bflSpb")</f>
        <v>https://ieeg-my.sharepoint.com/:b:/g/personal/transparencia_ieeg_org_mx/IQCbmDeSJxT4SprYWYnpb-ehAc1TNkgb-kkeNp55lbNOMrs?e=bflSpb</v>
      </c>
    </row>
    <row r="114" spans="1:2" x14ac:dyDescent="0.25">
      <c r="A114">
        <v>111</v>
      </c>
      <c r="B114" s="18" t="str">
        <f>HYPERLINK("https://ieeg-my.sharepoint.com/:b:/g/personal/transparencia_ieeg_org_mx/IQACVW7LKpcIRKDu8rQWkpa_AQW9CzYyxJDxlHVJyhkrOoY?e=Qxv6i6")</f>
        <v>https://ieeg-my.sharepoint.com/:b:/g/personal/transparencia_ieeg_org_mx/IQACVW7LKpcIRKDu8rQWkpa_AQW9CzYyxJDxlHVJyhkrOoY?e=Qxv6i6</v>
      </c>
    </row>
    <row r="115" spans="1:2" x14ac:dyDescent="0.25">
      <c r="A115">
        <v>112</v>
      </c>
      <c r="B115" s="18" t="str">
        <f>HYPERLINK("https://ieeg-my.sharepoint.com/:b:/g/personal/transparencia_ieeg_org_mx/IQDmH1AoyybjSqzhMeFVXb-FAdAp25qG1--5NoqHHEK-xdA?e=Yayrpg")</f>
        <v>https://ieeg-my.sharepoint.com/:b:/g/personal/transparencia_ieeg_org_mx/IQDmH1AoyybjSqzhMeFVXb-FAdAp25qG1--5NoqHHEK-xdA?e=Yayrpg</v>
      </c>
    </row>
    <row r="116" spans="1:2" x14ac:dyDescent="0.25">
      <c r="A116">
        <v>113</v>
      </c>
      <c r="B116" s="18" t="str">
        <f>HYPERLINK("https://ieeg-my.sharepoint.com/:b:/g/personal/transparencia_ieeg_org_mx/IQDCa3UaykhtTKA9eIOsr37DAZhcbfA3xj1UIrHoFTE5r6I?e=9c9ycZ")</f>
        <v>https://ieeg-my.sharepoint.com/:b:/g/personal/transparencia_ieeg_org_mx/IQDCa3UaykhtTKA9eIOsr37DAZhcbfA3xj1UIrHoFTE5r6I?e=9c9ycZ</v>
      </c>
    </row>
    <row r="117" spans="1:2" x14ac:dyDescent="0.25">
      <c r="A117">
        <v>114</v>
      </c>
      <c r="B117" s="18" t="str">
        <f>HYPERLINK("https://ieeg-my.sharepoint.com/:b:/g/personal/transparencia_ieeg_org_mx/IQDmy5O4zThCTpuD1v1sQpVPAY07QKyeWed6yHQXyOQ91WI?e=0Q7KOr")</f>
        <v>https://ieeg-my.sharepoint.com/:b:/g/personal/transparencia_ieeg_org_mx/IQDmy5O4zThCTpuD1v1sQpVPAY07QKyeWed6yHQXyOQ91WI?e=0Q7KOr</v>
      </c>
    </row>
    <row r="118" spans="1:2" x14ac:dyDescent="0.25">
      <c r="A118">
        <v>115</v>
      </c>
      <c r="B118" s="18" t="str">
        <f>HYPERLINK("https://ieeg-my.sharepoint.com/:b:/g/personal/transparencia_ieeg_org_mx/IQDSt-vnTZOLQqC325Fz46WdAR-gwy7_4Cs5KGe5YdD5eQk?e=Izzkye")</f>
        <v>https://ieeg-my.sharepoint.com/:b:/g/personal/transparencia_ieeg_org_mx/IQDSt-vnTZOLQqC325Fz46WdAR-gwy7_4Cs5KGe5YdD5eQk?e=Izzkye</v>
      </c>
    </row>
    <row r="119" spans="1:2" x14ac:dyDescent="0.25">
      <c r="A119">
        <v>116</v>
      </c>
      <c r="B119" s="18" t="str">
        <f>HYPERLINK("https://ieeg-my.sharepoint.com/:b:/g/personal/transparencia_ieeg_org_mx/IQA2ytwy1IwpQZHS_CLIm4g8AdBkkZXXTjhxiDsE2WtTfxM?e=Oo7s6X")</f>
        <v>https://ieeg-my.sharepoint.com/:b:/g/personal/transparencia_ieeg_org_mx/IQA2ytwy1IwpQZHS_CLIm4g8AdBkkZXXTjhxiDsE2WtTfxM?e=Oo7s6X</v>
      </c>
    </row>
    <row r="120" spans="1:2" x14ac:dyDescent="0.25">
      <c r="A120">
        <v>117</v>
      </c>
      <c r="B120" s="18" t="str">
        <f>HYPERLINK("https://ieeg-my.sharepoint.com/:b:/g/personal/transparencia_ieeg_org_mx/IQAej12C-fucR4SzMSdlHhz_Ac35X2CjU2P9N_GFz3O8cYo?e=BdxLnG")</f>
        <v>https://ieeg-my.sharepoint.com/:b:/g/personal/transparencia_ieeg_org_mx/IQAej12C-fucR4SzMSdlHhz_Ac35X2CjU2P9N_GFz3O8cYo?e=BdxLnG</v>
      </c>
    </row>
    <row r="121" spans="1:2" x14ac:dyDescent="0.25">
      <c r="A121">
        <v>118</v>
      </c>
      <c r="B121" s="18" t="str">
        <f>HYPERLINK("https://ieeg-my.sharepoint.com/:b:/g/personal/transparencia_ieeg_org_mx/IQAKLAGO5eZ6RbK3bT2_6MGWAZzEZTy5yrA0nutMMpVtpF0?e=kgh9Ba")</f>
        <v>https://ieeg-my.sharepoint.com/:b:/g/personal/transparencia_ieeg_org_mx/IQAKLAGO5eZ6RbK3bT2_6MGWAZzEZTy5yrA0nutMMpVtpF0?e=kgh9Ba</v>
      </c>
    </row>
    <row r="122" spans="1:2" x14ac:dyDescent="0.25">
      <c r="A122">
        <v>119</v>
      </c>
      <c r="B122" s="18" t="str">
        <f>HYPERLINK("https://ieeg-my.sharepoint.com/:b:/g/personal/transparencia_ieeg_org_mx/IQCjwLW_FRQKR44Ta8v0AdWEASVUFoOKyOEtwkWvA1ERhT4?e=IJvV4t")</f>
        <v>https://ieeg-my.sharepoint.com/:b:/g/personal/transparencia_ieeg_org_mx/IQCjwLW_FRQKR44Ta8v0AdWEASVUFoOKyOEtwkWvA1ERhT4?e=IJvV4t</v>
      </c>
    </row>
    <row r="123" spans="1:2" x14ac:dyDescent="0.25">
      <c r="A123">
        <v>120</v>
      </c>
      <c r="B123" s="18" t="str">
        <f>HYPERLINK("https://ieeg-my.sharepoint.com/:b:/g/personal/transparencia_ieeg_org_mx/IQA27kSmZlJWTqJeVeyh0SuMAeM7apLN2QcDSGJOELxZ9TA?e=WGLzgA")</f>
        <v>https://ieeg-my.sharepoint.com/:b:/g/personal/transparencia_ieeg_org_mx/IQA27kSmZlJWTqJeVeyh0SuMAeM7apLN2QcDSGJOELxZ9TA?e=WGLzgA</v>
      </c>
    </row>
    <row r="124" spans="1:2" x14ac:dyDescent="0.25">
      <c r="A124">
        <v>121</v>
      </c>
      <c r="B124" s="18" t="str">
        <f>HYPERLINK("https://ieeg-my.sharepoint.com/:b:/g/personal/transparencia_ieeg_org_mx/IQDRelV585hxTZUs0Y1D6GG9Ad51wiXCkXgcMxVLUGKRVIk?e=jtcjoQ")</f>
        <v>https://ieeg-my.sharepoint.com/:b:/g/personal/transparencia_ieeg_org_mx/IQDRelV585hxTZUs0Y1D6GG9Ad51wiXCkXgcMxVLUGKRVIk?e=jtcjoQ</v>
      </c>
    </row>
    <row r="125" spans="1:2" x14ac:dyDescent="0.25">
      <c r="A125">
        <v>122</v>
      </c>
      <c r="B125" s="18" t="str">
        <f>HYPERLINK("https://ieeg-my.sharepoint.com/:b:/g/personal/transparencia_ieeg_org_mx/IQDPd0LeNJEWTLBLS5OKi2N1AYn_qoq8x57NqhEQD410d2U?e=TMZUUf")</f>
        <v>https://ieeg-my.sharepoint.com/:b:/g/personal/transparencia_ieeg_org_mx/IQDPd0LeNJEWTLBLS5OKi2N1AYn_qoq8x57NqhEQD410d2U?e=TMZUUf</v>
      </c>
    </row>
    <row r="126" spans="1:2" x14ac:dyDescent="0.25">
      <c r="A126">
        <v>123</v>
      </c>
      <c r="B126" s="18" t="str">
        <f>HYPERLINK("https://ieeg-my.sharepoint.com/:b:/g/personal/transparencia_ieeg_org_mx/IQDlkcchnzNTRr5Awoc3XD2zAXnjfeqMiLbS7ZXG6op9n-U?e=PAgWEi")</f>
        <v>https://ieeg-my.sharepoint.com/:b:/g/personal/transparencia_ieeg_org_mx/IQDlkcchnzNTRr5Awoc3XD2zAXnjfeqMiLbS7ZXG6op9n-U?e=PAgWEi</v>
      </c>
    </row>
    <row r="127" spans="1:2" x14ac:dyDescent="0.25">
      <c r="A127">
        <v>124</v>
      </c>
      <c r="B127" s="18" t="str">
        <f>HYPERLINK("https://ieeg-my.sharepoint.com/:b:/g/personal/transparencia_ieeg_org_mx/IQDYSwlqUOIoT7yNN7y_x-MCAcxuvgfchUfqvRz0i47Y6bU?e=gd64vw")</f>
        <v>https://ieeg-my.sharepoint.com/:b:/g/personal/transparencia_ieeg_org_mx/IQDYSwlqUOIoT7yNN7y_x-MCAcxuvgfchUfqvRz0i47Y6bU?e=gd64vw</v>
      </c>
    </row>
    <row r="128" spans="1:2" x14ac:dyDescent="0.25">
      <c r="A128">
        <v>125</v>
      </c>
      <c r="B128" s="18" t="str">
        <f>HYPERLINK("https://ieeg-my.sharepoint.com/:b:/g/personal/transparencia_ieeg_org_mx/IQDQm6k76UZfR7ovVCDhnV1KAdEZ8hn12Qfmu6Q_6-ER42k?e=Tfch9q")</f>
        <v>https://ieeg-my.sharepoint.com/:b:/g/personal/transparencia_ieeg_org_mx/IQDQm6k76UZfR7ovVCDhnV1KAdEZ8hn12Qfmu6Q_6-ER42k?e=Tfch9q</v>
      </c>
    </row>
    <row r="129" spans="1:2" x14ac:dyDescent="0.25">
      <c r="A129">
        <v>126</v>
      </c>
      <c r="B129" s="18" t="str">
        <f>HYPERLINK("https://ieeg-my.sharepoint.com/:b:/g/personal/transparencia_ieeg_org_mx/IQB-mjPPhOHBTZrFwQqzc06NAT3wBC4ljj-PSeVZh-FRgxU?e=xaN04c")</f>
        <v>https://ieeg-my.sharepoint.com/:b:/g/personal/transparencia_ieeg_org_mx/IQB-mjPPhOHBTZrFwQqzc06NAT3wBC4ljj-PSeVZh-FRgxU?e=xaN04c</v>
      </c>
    </row>
    <row r="130" spans="1:2" x14ac:dyDescent="0.25">
      <c r="A130">
        <v>127</v>
      </c>
      <c r="B130" s="18" t="str">
        <f>HYPERLINK("https://ieeg-my.sharepoint.com/:b:/g/personal/transparencia_ieeg_org_mx/IQBJ5Wg5KO28TLH2P19qphb9AQIQ8ANEHLQ1OlqMCxQgBBg?e=wtkFHz")</f>
        <v>https://ieeg-my.sharepoint.com/:b:/g/personal/transparencia_ieeg_org_mx/IQBJ5Wg5KO28TLH2P19qphb9AQIQ8ANEHLQ1OlqMCxQgBBg?e=wtkFHz</v>
      </c>
    </row>
    <row r="131" spans="1:2" x14ac:dyDescent="0.25">
      <c r="A131">
        <v>128</v>
      </c>
      <c r="B131" s="18" t="str">
        <f>HYPERLINK("https://ieeg-my.sharepoint.com/:b:/g/personal/transparencia_ieeg_org_mx/IQAhsC-dxPIHQJBd4pWZCuQ-AWDVuppbEefs_7tjvR83fcA?e=sxwSg0")</f>
        <v>https://ieeg-my.sharepoint.com/:b:/g/personal/transparencia_ieeg_org_mx/IQAhsC-dxPIHQJBd4pWZCuQ-AWDVuppbEefs_7tjvR83fcA?e=sxwSg0</v>
      </c>
    </row>
    <row r="132" spans="1:2" x14ac:dyDescent="0.25">
      <c r="A132">
        <v>129</v>
      </c>
      <c r="B132" s="18" t="str">
        <f>HYPERLINK("https://ieeg-my.sharepoint.com/:b:/g/personal/transparencia_ieeg_org_mx/IQBLbkTy7GXNR7of4Z4rmUd-AYfs_w-e9tGeM-T5UEMOBtg?e=wIO0aJ")</f>
        <v>https://ieeg-my.sharepoint.com/:b:/g/personal/transparencia_ieeg_org_mx/IQBLbkTy7GXNR7of4Z4rmUd-AYfs_w-e9tGeM-T5UEMOBtg?e=wIO0aJ</v>
      </c>
    </row>
    <row r="133" spans="1:2" x14ac:dyDescent="0.25">
      <c r="A133">
        <v>130</v>
      </c>
      <c r="B133" s="18" t="str">
        <f>HYPERLINK("https://ieeg-my.sharepoint.com/:b:/g/personal/transparencia_ieeg_org_mx/IQDDMW7oEbaEQpUz1IqSDC8uASNY114LsVtLaF6j3I_A2Sk?e=vl7oNQ")</f>
        <v>https://ieeg-my.sharepoint.com/:b:/g/personal/transparencia_ieeg_org_mx/IQDDMW7oEbaEQpUz1IqSDC8uASNY114LsVtLaF6j3I_A2Sk?e=vl7oNQ</v>
      </c>
    </row>
    <row r="134" spans="1:2" x14ac:dyDescent="0.25">
      <c r="A134">
        <v>131</v>
      </c>
      <c r="B134" s="18" t="str">
        <f>HYPERLINK("https://ieeg-my.sharepoint.com/:b:/g/personal/transparencia_ieeg_org_mx/IQDsznN8okt-Sr78YPLpmXP_Aey-KAYj9BDfDNcO8o4YG98?e=9w4TyD")</f>
        <v>https://ieeg-my.sharepoint.com/:b:/g/personal/transparencia_ieeg_org_mx/IQDsznN8okt-Sr78YPLpmXP_Aey-KAYj9BDfDNcO8o4YG98?e=9w4TyD</v>
      </c>
    </row>
    <row r="135" spans="1:2" x14ac:dyDescent="0.25">
      <c r="A135">
        <v>132</v>
      </c>
      <c r="B135" s="18" t="str">
        <f>HYPERLINK("https://ieeg-my.sharepoint.com/:b:/g/personal/transparencia_ieeg_org_mx/IQCMTgrBFLRSTafkI26nXmdZAe4rvzvBfLSR60Pij3Dv9zQ?e=8ETUpg")</f>
        <v>https://ieeg-my.sharepoint.com/:b:/g/personal/transparencia_ieeg_org_mx/IQCMTgrBFLRSTafkI26nXmdZAe4rvzvBfLSR60Pij3Dv9zQ?e=8ETUpg</v>
      </c>
    </row>
    <row r="136" spans="1:2" x14ac:dyDescent="0.25">
      <c r="A136">
        <v>133</v>
      </c>
      <c r="B136" s="18" t="str">
        <f>HYPERLINK("https://ieeg-my.sharepoint.com/:b:/g/personal/transparencia_ieeg_org_mx/IQBSG-gqIBEhQa8pvZWdM8agAbvfTfIecgyPCRbiLCFWSn4?e=MhiDlY")</f>
        <v>https://ieeg-my.sharepoint.com/:b:/g/personal/transparencia_ieeg_org_mx/IQBSG-gqIBEhQa8pvZWdM8agAbvfTfIecgyPCRbiLCFWSn4?e=MhiDlY</v>
      </c>
    </row>
    <row r="137" spans="1:2" x14ac:dyDescent="0.25">
      <c r="A137">
        <v>134</v>
      </c>
      <c r="B137" s="18" t="str">
        <f>HYPERLINK("https://ieeg-my.sharepoint.com/:b:/g/personal/transparencia_ieeg_org_mx/IQDRLFEusOtUQKyaeGl-ms6SAUnYcKSA1BTS80Q3WNbcH8k?e=2pAqfm")</f>
        <v>https://ieeg-my.sharepoint.com/:b:/g/personal/transparencia_ieeg_org_mx/IQDRLFEusOtUQKyaeGl-ms6SAUnYcKSA1BTS80Q3WNbcH8k?e=2pAqfm</v>
      </c>
    </row>
    <row r="138" spans="1:2" x14ac:dyDescent="0.25">
      <c r="A138">
        <v>135</v>
      </c>
      <c r="B138" s="18" t="str">
        <f>HYPERLINK("https://ieeg-my.sharepoint.com/:b:/g/personal/transparencia_ieeg_org_mx/IQBdYA9B1Y_hTo1X5uto37fdATXOpySwHVTiwlmqEkd748Y?e=WwTNoR")</f>
        <v>https://ieeg-my.sharepoint.com/:b:/g/personal/transparencia_ieeg_org_mx/IQBdYA9B1Y_hTo1X5uto37fdATXOpySwHVTiwlmqEkd748Y?e=WwTNoR</v>
      </c>
    </row>
    <row r="139" spans="1:2" x14ac:dyDescent="0.25">
      <c r="A139">
        <v>136</v>
      </c>
      <c r="B139" s="18" t="str">
        <f>HYPERLINK("https://ieeg-my.sharepoint.com/:b:/g/personal/transparencia_ieeg_org_mx/IQAeR94Lg6hESI5Jz29_0bR4ARzcRJtyHBHPgpIJa5zf-cc?e=eUu00M")</f>
        <v>https://ieeg-my.sharepoint.com/:b:/g/personal/transparencia_ieeg_org_mx/IQAeR94Lg6hESI5Jz29_0bR4ARzcRJtyHBHPgpIJa5zf-cc?e=eUu00M</v>
      </c>
    </row>
    <row r="140" spans="1:2" x14ac:dyDescent="0.25">
      <c r="A140">
        <v>137</v>
      </c>
      <c r="B140" s="18" t="str">
        <f>HYPERLINK("https://ieeg-my.sharepoint.com/:b:/g/personal/transparencia_ieeg_org_mx/IQDpp9vaQXBgTIJ_Jlaj5u6rAYnQI_WFl7K7qIAaJ3p5Mec?e=IPNFQy")</f>
        <v>https://ieeg-my.sharepoint.com/:b:/g/personal/transparencia_ieeg_org_mx/IQDpp9vaQXBgTIJ_Jlaj5u6rAYnQI_WFl7K7qIAaJ3p5Mec?e=IPNFQy</v>
      </c>
    </row>
    <row r="141" spans="1:2" x14ac:dyDescent="0.25">
      <c r="A141">
        <v>138</v>
      </c>
      <c r="B141" s="18" t="str">
        <f>HYPERLINK("https://ieeg-my.sharepoint.com/:b:/g/personal/transparencia_ieeg_org_mx/IQCux6Oy1U-mT7ienK2NEGJFAXg_qiPiKa8_97zzbiXnNyc?e=aFRyae")</f>
        <v>https://ieeg-my.sharepoint.com/:b:/g/personal/transparencia_ieeg_org_mx/IQCux6Oy1U-mT7ienK2NEGJFAXg_qiPiKa8_97zzbiXnNyc?e=aFRyae</v>
      </c>
    </row>
    <row r="142" spans="1:2" x14ac:dyDescent="0.25">
      <c r="A142">
        <v>139</v>
      </c>
      <c r="B142" s="18" t="str">
        <f>HYPERLINK("https://ieeg-my.sharepoint.com/:b:/g/personal/transparencia_ieeg_org_mx/IQAWQ_oDUr6VS5w8dIRiqD0pAarP6U29LbWwbBqzDONbaI4?e=BMghP6")</f>
        <v>https://ieeg-my.sharepoint.com/:b:/g/personal/transparencia_ieeg_org_mx/IQAWQ_oDUr6VS5w8dIRiqD0pAarP6U29LbWwbBqzDONbaI4?e=BMghP6</v>
      </c>
    </row>
    <row r="143" spans="1:2" x14ac:dyDescent="0.25">
      <c r="A143">
        <v>140</v>
      </c>
      <c r="B143" s="18" t="str">
        <f>HYPERLINK("https://ieeg-my.sharepoint.com/:b:/g/personal/transparencia_ieeg_org_mx/IQBRWVWELOWtTKTwcOF1lcmBAZkvBmVxnn1gHq8go-e3KFw?e=s5qp9T")</f>
        <v>https://ieeg-my.sharepoint.com/:b:/g/personal/transparencia_ieeg_org_mx/IQBRWVWELOWtTKTwcOF1lcmBAZkvBmVxnn1gHq8go-e3KFw?e=s5qp9T</v>
      </c>
    </row>
    <row r="144" spans="1:2" x14ac:dyDescent="0.25">
      <c r="A144">
        <v>141</v>
      </c>
      <c r="B144" s="18" t="str">
        <f>HYPERLINK("https://ieeg-my.sharepoint.com/:b:/g/personal/transparencia_ieeg_org_mx/IQDDPt00lhqrRqt2q-Pd5DKQAcBQmaOC5wsf38XqGAmQFic?e=v01nfo")</f>
        <v>https://ieeg-my.sharepoint.com/:b:/g/personal/transparencia_ieeg_org_mx/IQDDPt00lhqrRqt2q-Pd5DKQAcBQmaOC5wsf38XqGAmQFic?e=v01nfo</v>
      </c>
    </row>
    <row r="145" spans="1:2" x14ac:dyDescent="0.25">
      <c r="A145">
        <v>142</v>
      </c>
      <c r="B145" s="18" t="str">
        <f>HYPERLINK("https://ieeg-my.sharepoint.com/:b:/g/personal/transparencia_ieeg_org_mx/IQCKWzmyy1fsRJO3OkKbJxMEAeEahPpTBFtjAE5QvYfJFVE?e=PfSCag")</f>
        <v>https://ieeg-my.sharepoint.com/:b:/g/personal/transparencia_ieeg_org_mx/IQCKWzmyy1fsRJO3OkKbJxMEAeEahPpTBFtjAE5QvYfJFVE?e=PfSCag</v>
      </c>
    </row>
    <row r="146" spans="1:2" x14ac:dyDescent="0.25">
      <c r="A146">
        <v>143</v>
      </c>
      <c r="B146" s="18" t="str">
        <f>HYPERLINK("https://ieeg-my.sharepoint.com/:b:/g/personal/transparencia_ieeg_org_mx/IQAF7bbcse7XSI1A3RlVBFEsAeIddR7m7T1pu5h-j9jUAj4?e=2MJFkW")</f>
        <v>https://ieeg-my.sharepoint.com/:b:/g/personal/transparencia_ieeg_org_mx/IQAF7bbcse7XSI1A3RlVBFEsAeIddR7m7T1pu5h-j9jUAj4?e=2MJFkW</v>
      </c>
    </row>
    <row r="147" spans="1:2" x14ac:dyDescent="0.25">
      <c r="A147">
        <v>144</v>
      </c>
      <c r="B147" s="18" t="str">
        <f>HYPERLINK("https://ieeg-my.sharepoint.com/:b:/g/personal/transparencia_ieeg_org_mx/IQC7k4Z6ZX71TYFhD_glawywAZRdOrz-xc-4k8NfLLIgAoE?e=qO1mGa")</f>
        <v>https://ieeg-my.sharepoint.com/:b:/g/personal/transparencia_ieeg_org_mx/IQC7k4Z6ZX71TYFhD_glawywAZRdOrz-xc-4k8NfLLIgAoE?e=qO1mGa</v>
      </c>
    </row>
    <row r="148" spans="1:2" x14ac:dyDescent="0.25">
      <c r="A148">
        <v>145</v>
      </c>
      <c r="B148" s="18" t="str">
        <f>HYPERLINK("https://ieeg-my.sharepoint.com/:b:/g/personal/transparencia_ieeg_org_mx/IQCBQldcqcxbSpbGhtIO6I7uAcm9pmeDvD8PljxHk1yn8hM?e=ggCRz")</f>
        <v>https://ieeg-my.sharepoint.com/:b:/g/personal/transparencia_ieeg_org_mx/IQCBQldcqcxbSpbGhtIO6I7uAcm9pmeDvD8PljxHk1yn8hM?e=ggCRz</v>
      </c>
    </row>
    <row r="149" spans="1:2" x14ac:dyDescent="0.25">
      <c r="A149">
        <v>146</v>
      </c>
      <c r="B149" s="18" t="str">
        <f>HYPERLINK("https://ieeg-my.sharepoint.com/:b:/g/personal/transparencia_ieeg_org_mx/IQB810Orq15IQ4MPllmGygsMAadMNSXkytxgCNlMnjLWXmw?e=70mlMQ")</f>
        <v>https://ieeg-my.sharepoint.com/:b:/g/personal/transparencia_ieeg_org_mx/IQB810Orq15IQ4MPllmGygsMAadMNSXkytxgCNlMnjLWXmw?e=70mlMQ</v>
      </c>
    </row>
    <row r="150" spans="1:2" x14ac:dyDescent="0.25">
      <c r="A150">
        <v>147</v>
      </c>
      <c r="B150" s="18" t="str">
        <f>HYPERLINK("https://ieeg-my.sharepoint.com/:b:/g/personal/transparencia_ieeg_org_mx/IQBOkpppBFCgR5uc0LlVQWJQAQmbVyKVOqM_z3MTNFtB7wA?e=VGlwnL")</f>
        <v>https://ieeg-my.sharepoint.com/:b:/g/personal/transparencia_ieeg_org_mx/IQBOkpppBFCgR5uc0LlVQWJQAQmbVyKVOqM_z3MTNFtB7wA?e=VGlwnL</v>
      </c>
    </row>
    <row r="151" spans="1:2" x14ac:dyDescent="0.25">
      <c r="A151">
        <v>148</v>
      </c>
      <c r="B151" s="18" t="str">
        <f>HYPERLINK("https://ieeg-my.sharepoint.com/:b:/g/personal/transparencia_ieeg_org_mx/IQAVeX6_LJ2GSqLX9qr-P3szAfGIbl5KZkfjhmuT_iFOxyw?e=TugkoL")</f>
        <v>https://ieeg-my.sharepoint.com/:b:/g/personal/transparencia_ieeg_org_mx/IQAVeX6_LJ2GSqLX9qr-P3szAfGIbl5KZkfjhmuT_iFOxyw?e=TugkoL</v>
      </c>
    </row>
    <row r="152" spans="1:2" x14ac:dyDescent="0.25">
      <c r="A152">
        <v>149</v>
      </c>
      <c r="B152" s="18" t="str">
        <f>HYPERLINK("https://ieeg-my.sharepoint.com/:b:/g/personal/transparencia_ieeg_org_mx/IQDTtW3y3f4tQJ2AoECEqa6oASMPHdO7dRRIPBjCWWY3itA?e=7eijLZ")</f>
        <v>https://ieeg-my.sharepoint.com/:b:/g/personal/transparencia_ieeg_org_mx/IQDTtW3y3f4tQJ2AoECEqa6oASMPHdO7dRRIPBjCWWY3itA?e=7eijLZ</v>
      </c>
    </row>
    <row r="153" spans="1:2" x14ac:dyDescent="0.25">
      <c r="A153">
        <v>150</v>
      </c>
      <c r="B153" s="18" t="str">
        <f>HYPERLINK("https://ieeg-my.sharepoint.com/:b:/g/personal/transparencia_ieeg_org_mx/IQDpRJ-sr2t3SLPUYHf9cy8BAe58NWKtSETADeO6_r_INYs?e=I9KXhP")</f>
        <v>https://ieeg-my.sharepoint.com/:b:/g/personal/transparencia_ieeg_org_mx/IQDpRJ-sr2t3SLPUYHf9cy8BAe58NWKtSETADeO6_r_INYs?e=I9KXhP</v>
      </c>
    </row>
    <row r="154" spans="1:2" x14ac:dyDescent="0.25">
      <c r="A154">
        <v>151</v>
      </c>
      <c r="B154" s="18" t="str">
        <f>HYPERLINK("https://ieeg-my.sharepoint.com/:b:/g/personal/transparencia_ieeg_org_mx/IQD780PbR2X8T6MeFl9Tdxc-Aa1zTR_E--yHk67nWnJtBtA?e=hu0BNc")</f>
        <v>https://ieeg-my.sharepoint.com/:b:/g/personal/transparencia_ieeg_org_mx/IQD780PbR2X8T6MeFl9Tdxc-Aa1zTR_E--yHk67nWnJtBtA?e=hu0BNc</v>
      </c>
    </row>
    <row r="155" spans="1:2" x14ac:dyDescent="0.25">
      <c r="A155">
        <v>152</v>
      </c>
      <c r="B155" s="18" t="str">
        <f>HYPERLINK("https://ieeg-my.sharepoint.com/:b:/g/personal/transparencia_ieeg_org_mx/IQAEQv6z5xI-S4WffpX0sTZnATghDQw7ScmX-EodCMMv0iE?e=LmeU8J")</f>
        <v>https://ieeg-my.sharepoint.com/:b:/g/personal/transparencia_ieeg_org_mx/IQAEQv6z5xI-S4WffpX0sTZnATghDQw7ScmX-EodCMMv0iE?e=LmeU8J</v>
      </c>
    </row>
    <row r="156" spans="1:2" x14ac:dyDescent="0.25">
      <c r="A156">
        <v>153</v>
      </c>
      <c r="B156" s="18" t="str">
        <f>HYPERLINK("https://ieeg-my.sharepoint.com/:b:/g/personal/transparencia_ieeg_org_mx/IQAOjDuiuEJSR6wzwUMpKa7MAR4qvUOAhzwCEVmSzxihWsk?e=dNe8fv")</f>
        <v>https://ieeg-my.sharepoint.com/:b:/g/personal/transparencia_ieeg_org_mx/IQAOjDuiuEJSR6wzwUMpKa7MAR4qvUOAhzwCEVmSzxihWsk?e=dNe8fv</v>
      </c>
    </row>
    <row r="157" spans="1:2" x14ac:dyDescent="0.25">
      <c r="A157">
        <v>154</v>
      </c>
      <c r="B157" s="18" t="str">
        <f>HYPERLINK("https://ieeg-my.sharepoint.com/:b:/g/personal/transparencia_ieeg_org_mx/IQD9bo5LmnuMQItXb9dijO2vAfrdxhePZ0Ayq8driahzRAk?e=iM2tqn")</f>
        <v>https://ieeg-my.sharepoint.com/:b:/g/personal/transparencia_ieeg_org_mx/IQD9bo5LmnuMQItXb9dijO2vAfrdxhePZ0Ayq8driahzRAk?e=iM2tqn</v>
      </c>
    </row>
    <row r="158" spans="1:2" x14ac:dyDescent="0.25">
      <c r="A158">
        <v>155</v>
      </c>
      <c r="B158" s="18" t="str">
        <f>HYPERLINK("https://ieeg-my.sharepoint.com/:b:/g/personal/transparencia_ieeg_org_mx/IQBtmZKB_AR6R5o5Z2xT_ufxASpbnjOFYsuYdUxAxK01LME?e=6s4feT")</f>
        <v>https://ieeg-my.sharepoint.com/:b:/g/personal/transparencia_ieeg_org_mx/IQBtmZKB_AR6R5o5Z2xT_ufxASpbnjOFYsuYdUxAxK01LME?e=6s4feT</v>
      </c>
    </row>
    <row r="159" spans="1:2" x14ac:dyDescent="0.25">
      <c r="A159">
        <v>156</v>
      </c>
      <c r="B159" s="18" t="str">
        <f>HYPERLINK("https://ieeg-my.sharepoint.com/:b:/g/personal/transparencia_ieeg_org_mx/IQAUNrSDxxUZT5rOYVahuPZzAe-Atp597wjbIMKPpx-alQA?e=5Rc5oH")</f>
        <v>https://ieeg-my.sharepoint.com/:b:/g/personal/transparencia_ieeg_org_mx/IQAUNrSDxxUZT5rOYVahuPZzAe-Atp597wjbIMKPpx-alQA?e=5Rc5oH</v>
      </c>
    </row>
    <row r="160" spans="1:2" x14ac:dyDescent="0.25">
      <c r="A160">
        <v>157</v>
      </c>
      <c r="B160" s="18" t="str">
        <f>HYPERLINK("https://ieeg-my.sharepoint.com/:b:/g/personal/transparencia_ieeg_org_mx/IQCPcj9WNLepTpk0GvibJqglARdGtqyK8XNRtghgK1eVYMQ?e=WWzDEB")</f>
        <v>https://ieeg-my.sharepoint.com/:b:/g/personal/transparencia_ieeg_org_mx/IQCPcj9WNLepTpk0GvibJqglARdGtqyK8XNRtghgK1eVYMQ?e=WWzDEB</v>
      </c>
    </row>
    <row r="161" spans="1:2" x14ac:dyDescent="0.25">
      <c r="A161">
        <v>158</v>
      </c>
      <c r="B161" s="18" t="str">
        <f>HYPERLINK("https://ieeg-my.sharepoint.com/:b:/g/personal/transparencia_ieeg_org_mx/IQCAIIAgwKkUSbX7ybvGNsbTAcFIazzt3ABxvPHBDM2o5JA?e=rHKuwn")</f>
        <v>https://ieeg-my.sharepoint.com/:b:/g/personal/transparencia_ieeg_org_mx/IQCAIIAgwKkUSbX7ybvGNsbTAcFIazzt3ABxvPHBDM2o5JA?e=rHKuwn</v>
      </c>
    </row>
    <row r="162" spans="1:2" x14ac:dyDescent="0.25">
      <c r="A162">
        <v>159</v>
      </c>
      <c r="B162" s="18" t="str">
        <f>HYPERLINK("https://ieeg-my.sharepoint.com/:b:/g/personal/transparencia_ieeg_org_mx/IQBOsBScNyFNQollRX5c5DKFAdfAcjhc7CidyWRlWVKwfZ8?e=4cZglH")</f>
        <v>https://ieeg-my.sharepoint.com/:b:/g/personal/transparencia_ieeg_org_mx/IQBOsBScNyFNQollRX5c5DKFAdfAcjhc7CidyWRlWVKwfZ8?e=4cZglH</v>
      </c>
    </row>
    <row r="163" spans="1:2" x14ac:dyDescent="0.25">
      <c r="A163">
        <v>160</v>
      </c>
      <c r="B163" s="18" t="str">
        <f>HYPERLINK("https://ieeg-my.sharepoint.com/:b:/g/personal/transparencia_ieeg_org_mx/IQB2z3zNxWfISYAloYwtxCX7AWlajURXHzcixGnEHeDh6MI?e=wc8wNp")</f>
        <v>https://ieeg-my.sharepoint.com/:b:/g/personal/transparencia_ieeg_org_mx/IQB2z3zNxWfISYAloYwtxCX7AWlajURXHzcixGnEHeDh6MI?e=wc8wNp</v>
      </c>
    </row>
    <row r="164" spans="1:2" x14ac:dyDescent="0.25">
      <c r="A164">
        <v>161</v>
      </c>
      <c r="B164" s="18" t="str">
        <f>HYPERLINK("https://ieeg-my.sharepoint.com/:b:/g/personal/transparencia_ieeg_org_mx/IQAUd5-cJbSxR7cF4r3PcRROAbQOo9DOiVLeEY3aLskAhIM?e=TRBr6V")</f>
        <v>https://ieeg-my.sharepoint.com/:b:/g/personal/transparencia_ieeg_org_mx/IQAUd5-cJbSxR7cF4r3PcRROAbQOo9DOiVLeEY3aLskAhIM?e=TRBr6V</v>
      </c>
    </row>
    <row r="165" spans="1:2" x14ac:dyDescent="0.25">
      <c r="A165">
        <v>162</v>
      </c>
      <c r="B165" s="18" t="str">
        <f>HYPERLINK("https://ieeg-my.sharepoint.com/:b:/g/personal/transparencia_ieeg_org_mx/IQBlHx3e7Lh3Qb-W-_4Ulsr8AT2mQqVbgjE_9Y1gNIaGnb8?e=Um4hsu")</f>
        <v>https://ieeg-my.sharepoint.com/:b:/g/personal/transparencia_ieeg_org_mx/IQBlHx3e7Lh3Qb-W-_4Ulsr8AT2mQqVbgjE_9Y1gNIaGnb8?e=Um4hsu</v>
      </c>
    </row>
    <row r="166" spans="1:2" x14ac:dyDescent="0.25">
      <c r="A166">
        <v>163</v>
      </c>
      <c r="B166" s="18" t="str">
        <f>HYPERLINK("https://ieeg-my.sharepoint.com/:b:/g/personal/transparencia_ieeg_org_mx/IQCMeM0M2jhcSKyg1_yzO9-tAYS3ZIovL3mRC-Vbn3D0nKw?e=aPoO5s")</f>
        <v>https://ieeg-my.sharepoint.com/:b:/g/personal/transparencia_ieeg_org_mx/IQCMeM0M2jhcSKyg1_yzO9-tAYS3ZIovL3mRC-Vbn3D0nKw?e=aPoO5s</v>
      </c>
    </row>
    <row r="167" spans="1:2" x14ac:dyDescent="0.25">
      <c r="A167">
        <v>164</v>
      </c>
      <c r="B167" s="18" t="str">
        <f>HYPERLINK("https://ieeg-my.sharepoint.com/:b:/g/personal/transparencia_ieeg_org_mx/IQDEhIQer27hTb1YItsJciRTAWBkz9MjELiVWgdG4eH-AlQ?e=d0rh34")</f>
        <v>https://ieeg-my.sharepoint.com/:b:/g/personal/transparencia_ieeg_org_mx/IQDEhIQer27hTb1YItsJciRTAWBkz9MjELiVWgdG4eH-AlQ?e=d0rh34</v>
      </c>
    </row>
    <row r="168" spans="1:2" x14ac:dyDescent="0.25">
      <c r="A168">
        <v>165</v>
      </c>
      <c r="B168" s="18" t="str">
        <f>HYPERLINK("https://ieeg-my.sharepoint.com/:b:/g/personal/transparencia_ieeg_org_mx/IQDAZZYyhKdfQL-lHv9s0FUuAX-oHM5pydRTmApHtOILu58?e=zf0Jvp")</f>
        <v>https://ieeg-my.sharepoint.com/:b:/g/personal/transparencia_ieeg_org_mx/IQDAZZYyhKdfQL-lHv9s0FUuAX-oHM5pydRTmApHtOILu58?e=zf0Jvp</v>
      </c>
    </row>
    <row r="169" spans="1:2" x14ac:dyDescent="0.25">
      <c r="A169">
        <v>166</v>
      </c>
      <c r="B169" s="18" t="str">
        <f>HYPERLINK("https://ieeg-my.sharepoint.com/:b:/g/personal/transparencia_ieeg_org_mx/IQA191FmhgzIT5nDj9bWesPZAYdADCL5xgVp4wPQ1M_DML8?e=nf5v5P")</f>
        <v>https://ieeg-my.sharepoint.com/:b:/g/personal/transparencia_ieeg_org_mx/IQA191FmhgzIT5nDj9bWesPZAYdADCL5xgVp4wPQ1M_DML8?e=nf5v5P</v>
      </c>
    </row>
    <row r="170" spans="1:2" x14ac:dyDescent="0.25">
      <c r="A170">
        <v>167</v>
      </c>
      <c r="B170" s="18" t="str">
        <f>HYPERLINK("https://ieeg-my.sharepoint.com/:b:/g/personal/transparencia_ieeg_org_mx/IQAVERRulISGRbIldEQZvFlkAfg3tXqCtBc3ARL2u6AfNO0?e=7Kc99X")</f>
        <v>https://ieeg-my.sharepoint.com/:b:/g/personal/transparencia_ieeg_org_mx/IQAVERRulISGRbIldEQZvFlkAfg3tXqCtBc3ARL2u6AfNO0?e=7Kc99X</v>
      </c>
    </row>
    <row r="171" spans="1:2" x14ac:dyDescent="0.25">
      <c r="A171">
        <v>168</v>
      </c>
      <c r="B171" s="18" t="str">
        <f>HYPERLINK("https://ieeg-my.sharepoint.com/:b:/g/personal/transparencia_ieeg_org_mx/IQD09-WI5xsuSoT8SdVGjX0OAQMeD6dpZeZMxZVB78OyeZo?e=PBCofM")</f>
        <v>https://ieeg-my.sharepoint.com/:b:/g/personal/transparencia_ieeg_org_mx/IQD09-WI5xsuSoT8SdVGjX0OAQMeD6dpZeZMxZVB78OyeZo?e=PBCofM</v>
      </c>
    </row>
    <row r="172" spans="1:2" x14ac:dyDescent="0.25">
      <c r="A172">
        <v>169</v>
      </c>
      <c r="B172" s="18" t="str">
        <f>HYPERLINK("https://ieeg-my.sharepoint.com/:b:/g/personal/transparencia_ieeg_org_mx/IQCEqkpRJMCRRptn1ZUNWqUrAXWP1zzKTTRt4eagUuvQcsQ?e=I2k5MX")</f>
        <v>https://ieeg-my.sharepoint.com/:b:/g/personal/transparencia_ieeg_org_mx/IQCEqkpRJMCRRptn1ZUNWqUrAXWP1zzKTTRt4eagUuvQcsQ?e=I2k5MX</v>
      </c>
    </row>
    <row r="173" spans="1:2" x14ac:dyDescent="0.25">
      <c r="A173">
        <v>170</v>
      </c>
      <c r="B173" s="18" t="str">
        <f>HYPERLINK("https://ieeg-my.sharepoint.com/:b:/g/personal/transparencia_ieeg_org_mx/IQBwdT2rF2_eRosUajfRL0IaAcCN_652AmFsUt7EVaWm-zg?e=gTcARW")</f>
        <v>https://ieeg-my.sharepoint.com/:b:/g/personal/transparencia_ieeg_org_mx/IQBwdT2rF2_eRosUajfRL0IaAcCN_652AmFsUt7EVaWm-zg?e=gTcARW</v>
      </c>
    </row>
    <row r="174" spans="1:2" x14ac:dyDescent="0.25">
      <c r="A174">
        <v>171</v>
      </c>
      <c r="B174" s="18" t="str">
        <f>HYPERLINK("https://ieeg-my.sharepoint.com/:b:/g/personal/transparencia_ieeg_org_mx/IQBWnyt9Ux6wRK0CzWAeuWZ9Af7JktSltcBiH8WPyUD0f-g?e=f1oFkO")</f>
        <v>https://ieeg-my.sharepoint.com/:b:/g/personal/transparencia_ieeg_org_mx/IQBWnyt9Ux6wRK0CzWAeuWZ9Af7JktSltcBiH8WPyUD0f-g?e=f1oFkO</v>
      </c>
    </row>
    <row r="175" spans="1:2" x14ac:dyDescent="0.25">
      <c r="A175">
        <v>172</v>
      </c>
      <c r="B175" s="18" t="str">
        <f>HYPERLINK("https://ieeg-my.sharepoint.com/:b:/g/personal/transparencia_ieeg_org_mx/IQDuKZIbTS_qRaGhxbKIFPuHAaN_rrCfDkvSPi0LNhp7p_E?e=ODxYAc")</f>
        <v>https://ieeg-my.sharepoint.com/:b:/g/personal/transparencia_ieeg_org_mx/IQDuKZIbTS_qRaGhxbKIFPuHAaN_rrCfDkvSPi0LNhp7p_E?e=ODxYAc</v>
      </c>
    </row>
    <row r="176" spans="1:2" x14ac:dyDescent="0.25">
      <c r="A176">
        <v>173</v>
      </c>
      <c r="B176" s="18" t="str">
        <f>HYPERLINK("https://ieeg-my.sharepoint.com/:b:/g/personal/transparencia_ieeg_org_mx/IQDpBl0y8ClhSqlPybg8EAWXAb-K0qXuU58oTgDVVRFhTMI?e=FMgARq")</f>
        <v>https://ieeg-my.sharepoint.com/:b:/g/personal/transparencia_ieeg_org_mx/IQDpBl0y8ClhSqlPybg8EAWXAb-K0qXuU58oTgDVVRFhTMI?e=FMgARq</v>
      </c>
    </row>
    <row r="177" spans="1:2" x14ac:dyDescent="0.25">
      <c r="A177">
        <v>174</v>
      </c>
      <c r="B177" s="18" t="str">
        <f>HYPERLINK("https://ieeg-my.sharepoint.com/:b:/g/personal/transparencia_ieeg_org_mx/IQCHeIouq4uSSoZYhnhIjVemATqy4_WgmtWH9G-JXlroycs?e=F2GvWt")</f>
        <v>https://ieeg-my.sharepoint.com/:b:/g/personal/transparencia_ieeg_org_mx/IQCHeIouq4uSSoZYhnhIjVemATqy4_WgmtWH9G-JXlroycs?e=F2GvWt</v>
      </c>
    </row>
    <row r="178" spans="1:2" x14ac:dyDescent="0.25">
      <c r="A178">
        <v>175</v>
      </c>
      <c r="B178" s="18" t="str">
        <f>HYPERLINK("https://ieeg-my.sharepoint.com/:b:/g/personal/transparencia_ieeg_org_mx/IQCAPsfWiNT9TJoTu35bEQSPASd4K6SzkNmzrf7Zo8ZOSZA?e=7CPINJ")</f>
        <v>https://ieeg-my.sharepoint.com/:b:/g/personal/transparencia_ieeg_org_mx/IQCAPsfWiNT9TJoTu35bEQSPASd4K6SzkNmzrf7Zo8ZOSZA?e=7CPINJ</v>
      </c>
    </row>
    <row r="179" spans="1:2" x14ac:dyDescent="0.25">
      <c r="A179">
        <v>176</v>
      </c>
      <c r="B179" s="18" t="str">
        <f>HYPERLINK("https://ieeg-my.sharepoint.com/:b:/g/personal/transparencia_ieeg_org_mx/IQALGrfyuDvGQLN2JTUCLWw2AU5A9yZ5z0-ydMYqspJ2onY?e=WbucBq")</f>
        <v>https://ieeg-my.sharepoint.com/:b:/g/personal/transparencia_ieeg_org_mx/IQALGrfyuDvGQLN2JTUCLWw2AU5A9yZ5z0-ydMYqspJ2onY?e=WbucBq</v>
      </c>
    </row>
    <row r="180" spans="1:2" x14ac:dyDescent="0.25">
      <c r="A180">
        <v>177</v>
      </c>
      <c r="B180" s="18" t="str">
        <f>HYPERLINK("https://ieeg-my.sharepoint.com/:b:/g/personal/transparencia_ieeg_org_mx/IQDw4bGXyOVfSLc14LZqBt7EAdWhALJWwceXcPTyoOMi6aI?e=RSviZW")</f>
        <v>https://ieeg-my.sharepoint.com/:b:/g/personal/transparencia_ieeg_org_mx/IQDw4bGXyOVfSLc14LZqBt7EAdWhALJWwceXcPTyoOMi6aI?e=RSviZW</v>
      </c>
    </row>
    <row r="181" spans="1:2" x14ac:dyDescent="0.25">
      <c r="A181">
        <v>178</v>
      </c>
      <c r="B181" s="18" t="str">
        <f>HYPERLINK("https://ieeg-my.sharepoint.com/:b:/g/personal/transparencia_ieeg_org_mx/IQC-GKMYVrEvQKZL5xKhJiazAVh-V-hqyhwiBsqt7D7aNbw?e=UH0W71")</f>
        <v>https://ieeg-my.sharepoint.com/:b:/g/personal/transparencia_ieeg_org_mx/IQC-GKMYVrEvQKZL5xKhJiazAVh-V-hqyhwiBsqt7D7aNbw?e=UH0W71</v>
      </c>
    </row>
    <row r="182" spans="1:2" x14ac:dyDescent="0.25">
      <c r="A182">
        <v>179</v>
      </c>
      <c r="B182" s="18" t="str">
        <f>HYPERLINK("https://ieeg-my.sharepoint.com/:b:/g/personal/transparencia_ieeg_org_mx/IQAkwPWbYzzpSas7semAuAr6ARKp7aOA61HRKADOpAaynSw?e=qWd1hl")</f>
        <v>https://ieeg-my.sharepoint.com/:b:/g/personal/transparencia_ieeg_org_mx/IQAkwPWbYzzpSas7semAuAr6ARKp7aOA61HRKADOpAaynSw?e=qWd1hl</v>
      </c>
    </row>
    <row r="183" spans="1:2" x14ac:dyDescent="0.25">
      <c r="A183">
        <v>180</v>
      </c>
      <c r="B183" s="18" t="str">
        <f>HYPERLINK("https://ieeg-my.sharepoint.com/:b:/g/personal/transparencia_ieeg_org_mx/IQCkr-sWLr8kR5hIIPJWho3TAacZzrQMsj1CNeUW6SXi1l8?e=KY3mn1")</f>
        <v>https://ieeg-my.sharepoint.com/:b:/g/personal/transparencia_ieeg_org_mx/IQCkr-sWLr8kR5hIIPJWho3TAacZzrQMsj1CNeUW6SXi1l8?e=KY3mn1</v>
      </c>
    </row>
    <row r="184" spans="1:2" x14ac:dyDescent="0.25">
      <c r="A184">
        <v>181</v>
      </c>
      <c r="B184" s="18" t="str">
        <f>HYPERLINK("https://ieeg-my.sharepoint.com/:b:/g/personal/transparencia_ieeg_org_mx/IQAYbJfTvbPRRbSUwk63tFVWAeYrCt_Nj0AyhDLKlFtnk6E?e=mvivsD")</f>
        <v>https://ieeg-my.sharepoint.com/:b:/g/personal/transparencia_ieeg_org_mx/IQAYbJfTvbPRRbSUwk63tFVWAeYrCt_Nj0AyhDLKlFtnk6E?e=mvivsD</v>
      </c>
    </row>
    <row r="185" spans="1:2" x14ac:dyDescent="0.25">
      <c r="A185">
        <v>182</v>
      </c>
      <c r="B185" s="18" t="str">
        <f>HYPERLINK("https://ieeg-my.sharepoint.com/:b:/g/personal/transparencia_ieeg_org_mx/IQCD5fJt6np4QaQ_KZg7yD1aATMnwvNPsHhkoo3s01xKKlc?e=YLyHFh")</f>
        <v>https://ieeg-my.sharepoint.com/:b:/g/personal/transparencia_ieeg_org_mx/IQCD5fJt6np4QaQ_KZg7yD1aATMnwvNPsHhkoo3s01xKKlc?e=YLyHFh</v>
      </c>
    </row>
    <row r="186" spans="1:2" x14ac:dyDescent="0.25">
      <c r="A186">
        <v>183</v>
      </c>
      <c r="B186" s="18" t="str">
        <f>HYPERLINK("https://ieeg-my.sharepoint.com/:b:/g/personal/transparencia_ieeg_org_mx/IQDfh1uFndNcT5iH56lPDuqIAfQM3lhwtDEZ9B2hrZKoaTM?e=Glzaot")</f>
        <v>https://ieeg-my.sharepoint.com/:b:/g/personal/transparencia_ieeg_org_mx/IQDfh1uFndNcT5iH56lPDuqIAfQM3lhwtDEZ9B2hrZKoaTM?e=Glzaot</v>
      </c>
    </row>
    <row r="187" spans="1:2" x14ac:dyDescent="0.25">
      <c r="A187">
        <v>184</v>
      </c>
      <c r="B187" s="18" t="str">
        <f>HYPERLINK("https://ieeg-my.sharepoint.com/:b:/g/personal/transparencia_ieeg_org_mx/IQA47224cOiET5CNzBr326QaAdtjZrQBDDO4fJM1VDMC_CY?e=tCYrgx")</f>
        <v>https://ieeg-my.sharepoint.com/:b:/g/personal/transparencia_ieeg_org_mx/IQA47224cOiET5CNzBr326QaAdtjZrQBDDO4fJM1VDMC_CY?e=tCYrgx</v>
      </c>
    </row>
    <row r="188" spans="1:2" x14ac:dyDescent="0.25">
      <c r="A188">
        <v>185</v>
      </c>
      <c r="B188" s="18" t="str">
        <f>HYPERLINK("https://ieeg-my.sharepoint.com/:b:/g/personal/transparencia_ieeg_org_mx/IQAsYXQ0YAS8Qa-x0kRIim-lAUZgrIY0gYq6KYP6cGZNrvc?e=HQpUet")</f>
        <v>https://ieeg-my.sharepoint.com/:b:/g/personal/transparencia_ieeg_org_mx/IQAsYXQ0YAS8Qa-x0kRIim-lAUZgrIY0gYq6KYP6cGZNrvc?e=HQpUet</v>
      </c>
    </row>
    <row r="189" spans="1:2" x14ac:dyDescent="0.25">
      <c r="A189">
        <v>186</v>
      </c>
      <c r="B189" s="18" t="str">
        <f>HYPERLINK("https://ieeg-my.sharepoint.com/:b:/g/personal/transparencia_ieeg_org_mx/IQBjXxubEJBXRazqlyh8OlJOATrWrj5oQeksQE1YsQHOLRo?e=aYkfNz")</f>
        <v>https://ieeg-my.sharepoint.com/:b:/g/personal/transparencia_ieeg_org_mx/IQBjXxubEJBXRazqlyh8OlJOATrWrj5oQeksQE1YsQHOLRo?e=aYkfNz</v>
      </c>
    </row>
    <row r="190" spans="1:2" x14ac:dyDescent="0.25">
      <c r="A190">
        <v>187</v>
      </c>
      <c r="B190" s="18" t="str">
        <f>HYPERLINK("https://ieeg-my.sharepoint.com/:b:/g/personal/transparencia_ieeg_org_mx/IQCRQPWoh_f0RIlXAeA2rSCrAaDxgmrAQauo8guxQ-4h3nc?e=6u4EWl")</f>
        <v>https://ieeg-my.sharepoint.com/:b:/g/personal/transparencia_ieeg_org_mx/IQCRQPWoh_f0RIlXAeA2rSCrAaDxgmrAQauo8guxQ-4h3nc?e=6u4EWl</v>
      </c>
    </row>
    <row r="191" spans="1:2" x14ac:dyDescent="0.25">
      <c r="A191">
        <v>188</v>
      </c>
      <c r="B191" s="18" t="str">
        <f>HYPERLINK("https://ieeg-my.sharepoint.com/:b:/g/personal/transparencia_ieeg_org_mx/IQC1qdY3EsadQIaIEmsC6xIxAWgQ90ChSdwgfp0DleRsoVo?e=CY3XBA")</f>
        <v>https://ieeg-my.sharepoint.com/:b:/g/personal/transparencia_ieeg_org_mx/IQC1qdY3EsadQIaIEmsC6xIxAWgQ90ChSdwgfp0DleRsoVo?e=CY3XBA</v>
      </c>
    </row>
    <row r="192" spans="1:2" x14ac:dyDescent="0.25">
      <c r="A192">
        <v>189</v>
      </c>
      <c r="B192" s="18" t="str">
        <f>HYPERLINK("https://ieeg-my.sharepoint.com/:b:/g/personal/transparencia_ieeg_org_mx/IQAEEkChggwtRZgYBTtUJXUGAeTAXlT9LAboX__Q2wdHbJM?e=DTVyfg")</f>
        <v>https://ieeg-my.sharepoint.com/:b:/g/personal/transparencia_ieeg_org_mx/IQAEEkChggwtRZgYBTtUJXUGAeTAXlT9LAboX__Q2wdHbJM?e=DTVyfg</v>
      </c>
    </row>
    <row r="193" spans="1:2" x14ac:dyDescent="0.25">
      <c r="A193">
        <v>190</v>
      </c>
      <c r="B193" s="18" t="str">
        <f>HYPERLINK("https://ieeg-my.sharepoint.com/:b:/g/personal/transparencia_ieeg_org_mx/IQBHkNibARu0QLxJV_F-tgNXAV27cfNdPx1fDUb3BzidFT0?e=NB6QWN")</f>
        <v>https://ieeg-my.sharepoint.com/:b:/g/personal/transparencia_ieeg_org_mx/IQBHkNibARu0QLxJV_F-tgNXAV27cfNdPx1fDUb3BzidFT0?e=NB6QWN</v>
      </c>
    </row>
    <row r="194" spans="1:2" x14ac:dyDescent="0.25">
      <c r="A194">
        <v>191</v>
      </c>
      <c r="B194" s="18" t="str">
        <f>HYPERLINK("https://ieeg-my.sharepoint.com/:b:/g/personal/transparencia_ieeg_org_mx/IQBodJwzZIioSIzRU6JfUrosATcXJJC958bqr9ET5bbnBmo?e=aTspOQ")</f>
        <v>https://ieeg-my.sharepoint.com/:b:/g/personal/transparencia_ieeg_org_mx/IQBodJwzZIioSIzRU6JfUrosATcXJJC958bqr9ET5bbnBmo?e=aTspOQ</v>
      </c>
    </row>
    <row r="195" spans="1:2" x14ac:dyDescent="0.25">
      <c r="A195">
        <v>192</v>
      </c>
      <c r="B195" s="18" t="str">
        <f>HYPERLINK("https://ieeg-my.sharepoint.com/:b:/g/personal/transparencia_ieeg_org_mx/IQD8gcNCSq-ZSZC4Iu9mdVIOAVHNKv3SQ_ZbsHklIeb_YuI?e=s8xWoL")</f>
        <v>https://ieeg-my.sharepoint.com/:b:/g/personal/transparencia_ieeg_org_mx/IQD8gcNCSq-ZSZC4Iu9mdVIOAVHNKv3SQ_ZbsHklIeb_YuI?e=s8xWoL</v>
      </c>
    </row>
    <row r="196" spans="1:2" x14ac:dyDescent="0.25">
      <c r="A196">
        <v>193</v>
      </c>
      <c r="B196" s="18" t="str">
        <f>HYPERLINK("https://ieeg-my.sharepoint.com/:b:/g/personal/transparencia_ieeg_org_mx/IQAmOi2ibqzwRqgYYj7HY2ufAUpDYXTFDiCRWiLFTCdPg9I?e=9Wign4")</f>
        <v>https://ieeg-my.sharepoint.com/:b:/g/personal/transparencia_ieeg_org_mx/IQAmOi2ibqzwRqgYYj7HY2ufAUpDYXTFDiCRWiLFTCdPg9I?e=9Wign4</v>
      </c>
    </row>
    <row r="197" spans="1:2" x14ac:dyDescent="0.25">
      <c r="A197">
        <v>194</v>
      </c>
      <c r="B197" s="18" t="str">
        <f>HYPERLINK("https://ieeg-my.sharepoint.com/:b:/g/personal/transparencia_ieeg_org_mx/IQDmUhpB7UTeQbgRzjyPq8oCAY2vdKmUksiKYt4Mt4dA9vQ?e=YEQYzJ")</f>
        <v>https://ieeg-my.sharepoint.com/:b:/g/personal/transparencia_ieeg_org_mx/IQDmUhpB7UTeQbgRzjyPq8oCAY2vdKmUksiKYt4Mt4dA9vQ?e=YEQYzJ</v>
      </c>
    </row>
    <row r="198" spans="1:2" x14ac:dyDescent="0.25">
      <c r="A198">
        <v>195</v>
      </c>
      <c r="B198" s="18" t="str">
        <f>HYPERLINK("https://ieeg-my.sharepoint.com/:b:/g/personal/transparencia_ieeg_org_mx/IQC6YeA_sF4kSKt9JvZRInqWAVX5hzG__FhjAxH0g74s4tQ?e=NMGc9h")</f>
        <v>https://ieeg-my.sharepoint.com/:b:/g/personal/transparencia_ieeg_org_mx/IQC6YeA_sF4kSKt9JvZRInqWAVX5hzG__FhjAxH0g74s4tQ?e=NMGc9h</v>
      </c>
    </row>
    <row r="199" spans="1:2" x14ac:dyDescent="0.25">
      <c r="A199">
        <v>196</v>
      </c>
      <c r="B199" s="18" t="str">
        <f>HYPERLINK("https://ieeg-my.sharepoint.com/:b:/g/personal/transparencia_ieeg_org_mx/IQCKljo426L6S7bv0Tm2cxnaAWYNe4jC3nQmu4s2zLeUJMY?e=tvjeIw")</f>
        <v>https://ieeg-my.sharepoint.com/:b:/g/personal/transparencia_ieeg_org_mx/IQCKljo426L6S7bv0Tm2cxnaAWYNe4jC3nQmu4s2zLeUJMY?e=tvjeIw</v>
      </c>
    </row>
    <row r="200" spans="1:2" x14ac:dyDescent="0.25">
      <c r="A200">
        <v>197</v>
      </c>
      <c r="B200" s="18" t="str">
        <f>HYPERLINK("https://ieeg-my.sharepoint.com/:b:/g/personal/transparencia_ieeg_org_mx/IQBmA3VHcctuTZKkSYiL_4guARmKYtWgfibKUnoHgBx7-1E?e=WB5n70")</f>
        <v>https://ieeg-my.sharepoint.com/:b:/g/personal/transparencia_ieeg_org_mx/IQBmA3VHcctuTZKkSYiL_4guARmKYtWgfibKUnoHgBx7-1E?e=WB5n70</v>
      </c>
    </row>
    <row r="201" spans="1:2" x14ac:dyDescent="0.25">
      <c r="A201">
        <v>198</v>
      </c>
      <c r="B201" s="18" t="str">
        <f>HYPERLINK("https://ieeg-my.sharepoint.com/:b:/g/personal/transparencia_ieeg_org_mx/IQDlBx5aLH_QRIHGPIVGXqbUAVkjp3UgwwlMTSJJmdVR3kc?e=Gr6vvB")</f>
        <v>https://ieeg-my.sharepoint.com/:b:/g/personal/transparencia_ieeg_org_mx/IQDlBx5aLH_QRIHGPIVGXqbUAVkjp3UgwwlMTSJJmdVR3kc?e=Gr6vvB</v>
      </c>
    </row>
    <row r="202" spans="1:2" x14ac:dyDescent="0.25">
      <c r="A202">
        <v>199</v>
      </c>
      <c r="B202" s="18" t="str">
        <f>HYPERLINK("https://ieeg-my.sharepoint.com/:b:/g/personal/transparencia_ieeg_org_mx/IQA5zgEOb-7-ToIMwvZdX1lBAc7otbDb7OPdjhM6fhB10yI?e=XWHavN")</f>
        <v>https://ieeg-my.sharepoint.com/:b:/g/personal/transparencia_ieeg_org_mx/IQA5zgEOb-7-ToIMwvZdX1lBAc7otbDb7OPdjhM6fhB10yI?e=XWHavN</v>
      </c>
    </row>
    <row r="203" spans="1:2" x14ac:dyDescent="0.25">
      <c r="A203">
        <v>200</v>
      </c>
      <c r="B203" s="18" t="str">
        <f>HYPERLINK("https://ieeg-my.sharepoint.com/:b:/g/personal/transparencia_ieeg_org_mx/IQD30BlPuWulT6-cHuMtKLEjAQai0bm0F-f7fX7rTxU1wxE?e=4To9DZ")</f>
        <v>https://ieeg-my.sharepoint.com/:b:/g/personal/transparencia_ieeg_org_mx/IQD30BlPuWulT6-cHuMtKLEjAQai0bm0F-f7fX7rTxU1wxE?e=4To9DZ</v>
      </c>
    </row>
    <row r="204" spans="1:2" x14ac:dyDescent="0.25">
      <c r="A204">
        <v>201</v>
      </c>
      <c r="B204" s="18" t="str">
        <f>HYPERLINK("https://ieeg-my.sharepoint.com/:b:/g/personal/transparencia_ieeg_org_mx/IQDf2lKWD7eGT669Qpc0quA8AUAqNBpvEpl4Z5gSaaOE7UA?e=O2ja15")</f>
        <v>https://ieeg-my.sharepoint.com/:b:/g/personal/transparencia_ieeg_org_mx/IQDf2lKWD7eGT669Qpc0quA8AUAqNBpvEpl4Z5gSaaOE7UA?e=O2ja15</v>
      </c>
    </row>
    <row r="205" spans="1:2" x14ac:dyDescent="0.25">
      <c r="A205">
        <v>202</v>
      </c>
      <c r="B205" s="18" t="str">
        <f>HYPERLINK("https://ieeg-my.sharepoint.com/:b:/g/personal/transparencia_ieeg_org_mx/IQAD_bF8OMMaTpmpqdGgygJ3AchGTy39zlnBDRLjRIQcVwE?e=W59qWO")</f>
        <v>https://ieeg-my.sharepoint.com/:b:/g/personal/transparencia_ieeg_org_mx/IQAD_bF8OMMaTpmpqdGgygJ3AchGTy39zlnBDRLjRIQcVwE?e=W59qWO</v>
      </c>
    </row>
    <row r="206" spans="1:2" x14ac:dyDescent="0.25">
      <c r="A206">
        <v>203</v>
      </c>
      <c r="B206" s="18" t="str">
        <f>HYPERLINK("https://ieeg-my.sharepoint.com/:b:/g/personal/transparencia_ieeg_org_mx/IQApRgKIssEeSI6ikL9W3cK8AdwCJOrvjZu3TEqnnjVDQQM?e=fN7IA3")</f>
        <v>https://ieeg-my.sharepoint.com/:b:/g/personal/transparencia_ieeg_org_mx/IQApRgKIssEeSI6ikL9W3cK8AdwCJOrvjZu3TEqnnjVDQQM?e=fN7IA3</v>
      </c>
    </row>
    <row r="207" spans="1:2" x14ac:dyDescent="0.25">
      <c r="A207">
        <v>204</v>
      </c>
      <c r="B207" s="18" t="str">
        <f>HYPERLINK("https://ieeg-my.sharepoint.com/:b:/g/personal/transparencia_ieeg_org_mx/IQA-X_4HStQeQp12iRNEOjRCAfooiN8oIdCbEe1PJh9d7Tk?e=7wBNv8")</f>
        <v>https://ieeg-my.sharepoint.com/:b:/g/personal/transparencia_ieeg_org_mx/IQA-X_4HStQeQp12iRNEOjRCAfooiN8oIdCbEe1PJh9d7Tk?e=7wBNv8</v>
      </c>
    </row>
    <row r="208" spans="1:2" x14ac:dyDescent="0.25">
      <c r="A208">
        <v>205</v>
      </c>
      <c r="B208" s="18" t="str">
        <f>HYPERLINK("https://ieeg-my.sharepoint.com/:b:/g/personal/transparencia_ieeg_org_mx/IQBqLh4f3AVLR4Tcv4QvfzhJAeJL9Pfu4vA2DKTGIwxgQmg?e=cVKloU")</f>
        <v>https://ieeg-my.sharepoint.com/:b:/g/personal/transparencia_ieeg_org_mx/IQBqLh4f3AVLR4Tcv4QvfzhJAeJL9Pfu4vA2DKTGIwxgQmg?e=cVKloU</v>
      </c>
    </row>
    <row r="209" spans="1:2" x14ac:dyDescent="0.25">
      <c r="A209">
        <v>206</v>
      </c>
      <c r="B209" s="18" t="str">
        <f>HYPERLINK("https://ieeg-my.sharepoint.com/:b:/g/personal/transparencia_ieeg_org_mx/IQDPGo6rZ8hNS7Uyc0vEU2GlAQsK5zePO4onZfG6Ie_6WQM?e=4xZwUD")</f>
        <v>https://ieeg-my.sharepoint.com/:b:/g/personal/transparencia_ieeg_org_mx/IQDPGo6rZ8hNS7Uyc0vEU2GlAQsK5zePO4onZfG6Ie_6WQM?e=4xZwUD</v>
      </c>
    </row>
    <row r="210" spans="1:2" x14ac:dyDescent="0.25">
      <c r="A210">
        <v>207</v>
      </c>
      <c r="B210" s="18" t="str">
        <f>HYPERLINK("https://ieeg-my.sharepoint.com/:b:/g/personal/transparencia_ieeg_org_mx/IQDQvYRr7wy_RLEiYx3Y7E34ASM4HbbiaYI4B948kUTcsus?e=fPwKuP")</f>
        <v>https://ieeg-my.sharepoint.com/:b:/g/personal/transparencia_ieeg_org_mx/IQDQvYRr7wy_RLEiYx3Y7E34ASM4HbbiaYI4B948kUTcsus?e=fPwKuP</v>
      </c>
    </row>
    <row r="211" spans="1:2" x14ac:dyDescent="0.25">
      <c r="A211">
        <v>208</v>
      </c>
      <c r="B211" s="18" t="str">
        <f>HYPERLINK("https://ieeg-my.sharepoint.com/:b:/g/personal/transparencia_ieeg_org_mx/IQA7JQmJskCwQpVS4hwEOUQlAadnXnNVqfaI1q_ipo85ct4?e=6P6bNv")</f>
        <v>https://ieeg-my.sharepoint.com/:b:/g/personal/transparencia_ieeg_org_mx/IQA7JQmJskCwQpVS4hwEOUQlAadnXnNVqfaI1q_ipo85ct4?e=6P6bNv</v>
      </c>
    </row>
    <row r="212" spans="1:2" x14ac:dyDescent="0.25">
      <c r="A212">
        <v>209</v>
      </c>
      <c r="B212" s="18" t="str">
        <f>HYPERLINK("https://ieeg-my.sharepoint.com/:b:/g/personal/transparencia_ieeg_org_mx/IQB2oRpQuwBfQJ36DDIBldruARVaVQz1q6dnModr-a8QpUg?e=5cEPFz")</f>
        <v>https://ieeg-my.sharepoint.com/:b:/g/personal/transparencia_ieeg_org_mx/IQB2oRpQuwBfQJ36DDIBldruARVaVQz1q6dnModr-a8QpUg?e=5cEPFz</v>
      </c>
    </row>
    <row r="213" spans="1:2" x14ac:dyDescent="0.25">
      <c r="A213">
        <v>210</v>
      </c>
      <c r="B213" s="18" t="str">
        <f>HYPERLINK("https://ieeg-my.sharepoint.com/:b:/g/personal/transparencia_ieeg_org_mx/IQDu6_WuqOdNQZ24tUvmtoSIAZPJM54fHIce68wbHzf6qRI?e=g7g7bv")</f>
        <v>https://ieeg-my.sharepoint.com/:b:/g/personal/transparencia_ieeg_org_mx/IQDu6_WuqOdNQZ24tUvmtoSIAZPJM54fHIce68wbHzf6qRI?e=g7g7bv</v>
      </c>
    </row>
    <row r="214" spans="1:2" x14ac:dyDescent="0.25">
      <c r="A214">
        <v>211</v>
      </c>
      <c r="B214" s="18" t="str">
        <f>HYPERLINK("https://ieeg-my.sharepoint.com/:b:/g/personal/transparencia_ieeg_org_mx/IQCDnQGPrrhHRq4jCKHu8k3UAfDt3CpBdFuQ3oa879V9xfY?e=JatIgh")</f>
        <v>https://ieeg-my.sharepoint.com/:b:/g/personal/transparencia_ieeg_org_mx/IQCDnQGPrrhHRq4jCKHu8k3UAfDt3CpBdFuQ3oa879V9xfY?e=JatIgh</v>
      </c>
    </row>
    <row r="215" spans="1:2" x14ac:dyDescent="0.25">
      <c r="A215">
        <v>212</v>
      </c>
      <c r="B215" s="18" t="str">
        <f>HYPERLINK("https://ieeg-my.sharepoint.com/:b:/g/personal/transparencia_ieeg_org_mx/IQCkMINv8VOIT7m4SUtV3uXGAS8UNcKk8hD5SPltN0pJizM?e=ZEun5m")</f>
        <v>https://ieeg-my.sharepoint.com/:b:/g/personal/transparencia_ieeg_org_mx/IQCkMINv8VOIT7m4SUtV3uXGAS8UNcKk8hD5SPltN0pJizM?e=ZEun5m</v>
      </c>
    </row>
    <row r="216" spans="1:2" x14ac:dyDescent="0.25">
      <c r="A216">
        <v>213</v>
      </c>
      <c r="B216" s="18" t="str">
        <f>HYPERLINK("https://ieeg-my.sharepoint.com/:b:/g/personal/transparencia_ieeg_org_mx/IQBz-80FSWvETbYOGcFn9RLvAVYkQKxIb6GrP7TX6GoaekM?e=v8CCtR")</f>
        <v>https://ieeg-my.sharepoint.com/:b:/g/personal/transparencia_ieeg_org_mx/IQBz-80FSWvETbYOGcFn9RLvAVYkQKxIb6GrP7TX6GoaekM?e=v8CCtR</v>
      </c>
    </row>
    <row r="217" spans="1:2" x14ac:dyDescent="0.25">
      <c r="A217">
        <v>214</v>
      </c>
      <c r="B217" s="18" t="str">
        <f>HYPERLINK("https://ieeg-my.sharepoint.com/:b:/g/personal/transparencia_ieeg_org_mx/IQALX1U7ouujQLPhem2m-pg6AcVyIziF-6qKTl3xvANdeOM?e=cfJfPT")</f>
        <v>https://ieeg-my.sharepoint.com/:b:/g/personal/transparencia_ieeg_org_mx/IQALX1U7ouujQLPhem2m-pg6AcVyIziF-6qKTl3xvANdeOM?e=cfJfPT</v>
      </c>
    </row>
    <row r="218" spans="1:2" x14ac:dyDescent="0.25">
      <c r="A218">
        <v>215</v>
      </c>
      <c r="B218" s="18" t="str">
        <f>HYPERLINK("https://ieeg-my.sharepoint.com/:b:/g/personal/transparencia_ieeg_org_mx/IQBajaUhis7zT4b94BMLMyOeAQ7gn244PyubTANWAFdA_Zo?e=vhPfgH")</f>
        <v>https://ieeg-my.sharepoint.com/:b:/g/personal/transparencia_ieeg_org_mx/IQBajaUhis7zT4b94BMLMyOeAQ7gn244PyubTANWAFdA_Zo?e=vhPfgH</v>
      </c>
    </row>
    <row r="219" spans="1:2" x14ac:dyDescent="0.25">
      <c r="A219">
        <v>216</v>
      </c>
      <c r="B219" s="18" t="str">
        <f>HYPERLINK("https://ieeg-my.sharepoint.com/:b:/g/personal/transparencia_ieeg_org_mx/IQDTnlztguqvTqlAlpZO41ALAcs0zZZyD9teI1reoX3c9mY?e=cDdFls")</f>
        <v>https://ieeg-my.sharepoint.com/:b:/g/personal/transparencia_ieeg_org_mx/IQDTnlztguqvTqlAlpZO41ALAcs0zZZyD9teI1reoX3c9mY?e=cDdFls</v>
      </c>
    </row>
    <row r="220" spans="1:2" x14ac:dyDescent="0.25">
      <c r="A220">
        <v>217</v>
      </c>
      <c r="B220" s="18" t="str">
        <f>HYPERLINK("https://ieeg-my.sharepoint.com/:b:/g/personal/transparencia_ieeg_org_mx/IQAkT6yXmqwFTadBH_ppZSwKAaxCPHEJirKMv0J-hzvZE-4?e=enrwPe")</f>
        <v>https://ieeg-my.sharepoint.com/:b:/g/personal/transparencia_ieeg_org_mx/IQAkT6yXmqwFTadBH_ppZSwKAaxCPHEJirKMv0J-hzvZE-4?e=enrwPe</v>
      </c>
    </row>
    <row r="221" spans="1:2" x14ac:dyDescent="0.25">
      <c r="A221">
        <v>218</v>
      </c>
      <c r="B221" s="18" t="str">
        <f>HYPERLINK("https://ieeg-my.sharepoint.com/:b:/g/personal/transparencia_ieeg_org_mx/IQAh9qfYoXo0T7IpVUrqWNCqAXiYxaNKb4__1YJ3uh3zMBE?e=eiRY3u")</f>
        <v>https://ieeg-my.sharepoint.com/:b:/g/personal/transparencia_ieeg_org_mx/IQAh9qfYoXo0T7IpVUrqWNCqAXiYxaNKb4__1YJ3uh3zMBE?e=eiRY3u</v>
      </c>
    </row>
    <row r="222" spans="1:2" x14ac:dyDescent="0.25">
      <c r="A222">
        <v>219</v>
      </c>
      <c r="B222" s="18" t="str">
        <f>HYPERLINK("https://ieeg-my.sharepoint.com/:b:/g/personal/transparencia_ieeg_org_mx/IQCdqW8pYh_NTJM6BnaYtdx-AWvcd6gWbdA0fBT6pXCZtLw?e=dWbEt6")</f>
        <v>https://ieeg-my.sharepoint.com/:b:/g/personal/transparencia_ieeg_org_mx/IQCdqW8pYh_NTJM6BnaYtdx-AWvcd6gWbdA0fBT6pXCZtLw?e=dWbEt6</v>
      </c>
    </row>
    <row r="223" spans="1:2" x14ac:dyDescent="0.25">
      <c r="A223">
        <v>220</v>
      </c>
      <c r="B223" s="18" t="str">
        <f>HYPERLINK("https://ieeg-my.sharepoint.com/:b:/g/personal/transparencia_ieeg_org_mx/IQCUTk45VOTMT6ZscGGYXOrFAZ4Ike2o4QOdRpU7sNKSh14?e=QjJAde")</f>
        <v>https://ieeg-my.sharepoint.com/:b:/g/personal/transparencia_ieeg_org_mx/IQCUTk45VOTMT6ZscGGYXOrFAZ4Ike2o4QOdRpU7sNKSh14?e=QjJAde</v>
      </c>
    </row>
    <row r="224" spans="1:2" x14ac:dyDescent="0.25">
      <c r="A224">
        <v>221</v>
      </c>
      <c r="B224" s="18" t="str">
        <f>HYPERLINK("https://ieeg-my.sharepoint.com/:b:/g/personal/transparencia_ieeg_org_mx/IQDTqAdKQ9S-S4fkV82TOO27AYjx2BynIwvIezyKd3EDfJE?e=1Ba89Q")</f>
        <v>https://ieeg-my.sharepoint.com/:b:/g/personal/transparencia_ieeg_org_mx/IQDTqAdKQ9S-S4fkV82TOO27AYjx2BynIwvIezyKd3EDfJE?e=1Ba89Q</v>
      </c>
    </row>
    <row r="225" spans="1:2" x14ac:dyDescent="0.25">
      <c r="A225">
        <v>222</v>
      </c>
      <c r="B225" s="18" t="str">
        <f>HYPERLINK("https://ieeg-my.sharepoint.com/:b:/g/personal/transparencia_ieeg_org_mx/IQBjBDL80W_xTaKPWY6cqHuXATY8LnRmfOHGp9FFa-PUde0?e=FlRmXg")</f>
        <v>https://ieeg-my.sharepoint.com/:b:/g/personal/transparencia_ieeg_org_mx/IQBjBDL80W_xTaKPWY6cqHuXATY8LnRmfOHGp9FFa-PUde0?e=FlRmXg</v>
      </c>
    </row>
    <row r="226" spans="1:2" x14ac:dyDescent="0.25">
      <c r="A226">
        <v>223</v>
      </c>
      <c r="B226" s="18" t="str">
        <f>HYPERLINK("https://ieeg-my.sharepoint.com/:b:/g/personal/transparencia_ieeg_org_mx/IQBr2LOdz4ZuQ521WfVYNNd_AdyB-HglVxGS-h5qgX8ZFJw?e=KN2YHQ")</f>
        <v>https://ieeg-my.sharepoint.com/:b:/g/personal/transparencia_ieeg_org_mx/IQBr2LOdz4ZuQ521WfVYNNd_AdyB-HglVxGS-h5qgX8ZFJw?e=KN2YHQ</v>
      </c>
    </row>
    <row r="227" spans="1:2" x14ac:dyDescent="0.25">
      <c r="A227">
        <v>224</v>
      </c>
      <c r="B227" s="18" t="str">
        <f>HYPERLINK("https://ieeg-my.sharepoint.com/:b:/g/personal/transparencia_ieeg_org_mx/IQCgICWlRmEGSo_Kzu2TEg4HAZTBWIvaBa-AmCu_WjBZgQs?e=Y0HazK")</f>
        <v>https://ieeg-my.sharepoint.com/:b:/g/personal/transparencia_ieeg_org_mx/IQCgICWlRmEGSo_Kzu2TEg4HAZTBWIvaBa-AmCu_WjBZgQs?e=Y0HazK</v>
      </c>
    </row>
    <row r="228" spans="1:2" x14ac:dyDescent="0.25">
      <c r="A228">
        <v>225</v>
      </c>
      <c r="B228" s="18" t="str">
        <f>HYPERLINK("https://ieeg-my.sharepoint.com/:b:/g/personal/transparencia_ieeg_org_mx/IQDu_OOoB-p4RrPaCfTWI276AQMW0V6DnV81G0Y6bmcI1sk?e=6Qdgav")</f>
        <v>https://ieeg-my.sharepoint.com/:b:/g/personal/transparencia_ieeg_org_mx/IQDu_OOoB-p4RrPaCfTWI276AQMW0V6DnV81G0Y6bmcI1sk?e=6Qdgav</v>
      </c>
    </row>
    <row r="229" spans="1:2" x14ac:dyDescent="0.25">
      <c r="A229">
        <v>226</v>
      </c>
      <c r="B229" s="18" t="str">
        <f>HYPERLINK("https://ieeg-my.sharepoint.com/:b:/g/personal/transparencia_ieeg_org_mx/IQAt30KO320WSovC27lKe51qAcj7GQZuYOgMAK3Vxwu9--U?e=edI0L4")</f>
        <v>https://ieeg-my.sharepoint.com/:b:/g/personal/transparencia_ieeg_org_mx/IQAt30KO320WSovC27lKe51qAcj7GQZuYOgMAK3Vxwu9--U?e=edI0L4</v>
      </c>
    </row>
    <row r="230" spans="1:2" x14ac:dyDescent="0.25">
      <c r="A230">
        <v>227</v>
      </c>
      <c r="B230" s="18" t="str">
        <f>HYPERLINK("https://ieeg-my.sharepoint.com/:b:/g/personal/transparencia_ieeg_org_mx/IQC4IJEA0Q0rQ6zQuxwtqnjSAbzPOMR6aWE_77uEHiPilMc?e=jzqUvZ")</f>
        <v>https://ieeg-my.sharepoint.com/:b:/g/personal/transparencia_ieeg_org_mx/IQC4IJEA0Q0rQ6zQuxwtqnjSAbzPOMR6aWE_77uEHiPilMc?e=jzqUvZ</v>
      </c>
    </row>
    <row r="231" spans="1:2" x14ac:dyDescent="0.25">
      <c r="A231">
        <v>228</v>
      </c>
      <c r="B231" s="18" t="str">
        <f>HYPERLINK("https://ieeg-my.sharepoint.com/:b:/g/personal/transparencia_ieeg_org_mx/IQDQ7kLVRrs3QbBcgmcoNzuiAWvsAsVHhoWb3hiQZImDVIU?e=tVg4fK")</f>
        <v>https://ieeg-my.sharepoint.com/:b:/g/personal/transparencia_ieeg_org_mx/IQDQ7kLVRrs3QbBcgmcoNzuiAWvsAsVHhoWb3hiQZImDVIU?e=tVg4fK</v>
      </c>
    </row>
    <row r="232" spans="1:2" x14ac:dyDescent="0.25">
      <c r="A232">
        <v>229</v>
      </c>
      <c r="B232" s="18" t="str">
        <f>HYPERLINK("https://ieeg-my.sharepoint.com/:b:/g/personal/transparencia_ieeg_org_mx/IQCv6_5ShCkJQpifSSS7S0M6AYWLIDIXmskE__yuyOtAh8g?e=9dBXUy")</f>
        <v>https://ieeg-my.sharepoint.com/:b:/g/personal/transparencia_ieeg_org_mx/IQCv6_5ShCkJQpifSSS7S0M6AYWLIDIXmskE__yuyOtAh8g?e=9dBXUy</v>
      </c>
    </row>
    <row r="233" spans="1:2" x14ac:dyDescent="0.25">
      <c r="A233">
        <v>230</v>
      </c>
      <c r="B233" s="18" t="str">
        <f>HYPERLINK("https://ieeg-my.sharepoint.com/:b:/g/personal/transparencia_ieeg_org_mx/IQBpF8jCMYWlSKhi1vFKeo2gAWNhCRIJSrnJvmssFWtFrxc?e=ZR7lcf")</f>
        <v>https://ieeg-my.sharepoint.com/:b:/g/personal/transparencia_ieeg_org_mx/IQBpF8jCMYWlSKhi1vFKeo2gAWNhCRIJSrnJvmssFWtFrxc?e=ZR7lcf</v>
      </c>
    </row>
    <row r="234" spans="1:2" x14ac:dyDescent="0.25">
      <c r="A234">
        <v>231</v>
      </c>
      <c r="B234" s="18" t="str">
        <f>HYPERLINK("https://ieeg-my.sharepoint.com/:b:/g/personal/transparencia_ieeg_org_mx/IQCtFdODmJ7jRbGdnWbkgvCPAf1CbtRguUjFADfsqdwae2E?e=Kp904Z")</f>
        <v>https://ieeg-my.sharepoint.com/:b:/g/personal/transparencia_ieeg_org_mx/IQCtFdODmJ7jRbGdnWbkgvCPAf1CbtRguUjFADfsqdwae2E?e=Kp904Z</v>
      </c>
    </row>
    <row r="235" spans="1:2" x14ac:dyDescent="0.25">
      <c r="A235">
        <v>232</v>
      </c>
      <c r="B235" s="18" t="str">
        <f>HYPERLINK("https://ieeg-my.sharepoint.com/:b:/g/personal/transparencia_ieeg_org_mx/IQBcjslGoEnBT6atAmbSuzYhAdmRN5iaHCITAAb34gLPbo4?e=eaSDTc")</f>
        <v>https://ieeg-my.sharepoint.com/:b:/g/personal/transparencia_ieeg_org_mx/IQBcjslGoEnBT6atAmbSuzYhAdmRN5iaHCITAAb34gLPbo4?e=eaSDTc</v>
      </c>
    </row>
    <row r="236" spans="1:2" x14ac:dyDescent="0.25">
      <c r="A236">
        <v>233</v>
      </c>
      <c r="B236" s="18" t="str">
        <f>HYPERLINK("https://ieeg-my.sharepoint.com/:b:/g/personal/transparencia_ieeg_org_mx/IQBeXCC5u_-1Q7CLfTUDRhyEAVlaHDD5EUSmdUT-bwB8X4Y?e=C4w0dA")</f>
        <v>https://ieeg-my.sharepoint.com/:b:/g/personal/transparencia_ieeg_org_mx/IQBeXCC5u_-1Q7CLfTUDRhyEAVlaHDD5EUSmdUT-bwB8X4Y?e=C4w0dA</v>
      </c>
    </row>
    <row r="237" spans="1:2" x14ac:dyDescent="0.25">
      <c r="A237">
        <v>234</v>
      </c>
      <c r="B237" s="18" t="str">
        <f>HYPERLINK("https://ieeg-my.sharepoint.com/:b:/g/personal/transparencia_ieeg_org_mx/IQDLp-tc8r7fRrvkfNT9Y_neAWm130eAhVqgK42fnlTZVa4?e=ONyBe6")</f>
        <v>https://ieeg-my.sharepoint.com/:b:/g/personal/transparencia_ieeg_org_mx/IQDLp-tc8r7fRrvkfNT9Y_neAWm130eAhVqgK42fnlTZVa4?e=ONyBe6</v>
      </c>
    </row>
    <row r="238" spans="1:2" x14ac:dyDescent="0.25">
      <c r="A238">
        <v>235</v>
      </c>
      <c r="B238" s="18" t="str">
        <f>HYPERLINK("https://ieeg-my.sharepoint.com/:b:/g/personal/transparencia_ieeg_org_mx/IQB6s7qfePo-S69kP7wGqImMATZ7ZcyN7JEPd0TfXMER1VQ?e=Wbt602")</f>
        <v>https://ieeg-my.sharepoint.com/:b:/g/personal/transparencia_ieeg_org_mx/IQB6s7qfePo-S69kP7wGqImMATZ7ZcyN7JEPd0TfXMER1VQ?e=Wbt602</v>
      </c>
    </row>
    <row r="239" spans="1:2" x14ac:dyDescent="0.25">
      <c r="A239">
        <v>236</v>
      </c>
      <c r="B239" s="18" t="str">
        <f>HYPERLINK("https://ieeg-my.sharepoint.com/:b:/g/personal/transparencia_ieeg_org_mx/IQCkgfC_iI3jTYWjiyIxPeMQAS5-26hVurGuXcYhv5yOInY?e=tMghuy")</f>
        <v>https://ieeg-my.sharepoint.com/:b:/g/personal/transparencia_ieeg_org_mx/IQCkgfC_iI3jTYWjiyIxPeMQAS5-26hVurGuXcYhv5yOInY?e=tMghuy</v>
      </c>
    </row>
    <row r="240" spans="1:2" x14ac:dyDescent="0.25">
      <c r="A240">
        <v>237</v>
      </c>
      <c r="B240" s="18" t="str">
        <f>HYPERLINK("https://ieeg-my.sharepoint.com/:b:/g/personal/transparencia_ieeg_org_mx/IQD3F5d9MHWTQpDyCPc_JwdnAQa1GklPmyhmgWA_PSmA6t8?e=5aOTiF")</f>
        <v>https://ieeg-my.sharepoint.com/:b:/g/personal/transparencia_ieeg_org_mx/IQD3F5d9MHWTQpDyCPc_JwdnAQa1GklPmyhmgWA_PSmA6t8?e=5aOTiF</v>
      </c>
    </row>
    <row r="241" spans="1:2" x14ac:dyDescent="0.25">
      <c r="A241">
        <v>238</v>
      </c>
      <c r="B241" s="18" t="str">
        <f>HYPERLINK("https://ieeg-my.sharepoint.com/:b:/g/personal/transparencia_ieeg_org_mx/IQCAmJGy6DhaR4OXh0P5tGHWAf2XQIbMvSW1aq-AyTqIvCg?e=Ed3JEp")</f>
        <v>https://ieeg-my.sharepoint.com/:b:/g/personal/transparencia_ieeg_org_mx/IQCAmJGy6DhaR4OXh0P5tGHWAf2XQIbMvSW1aq-AyTqIvCg?e=Ed3JEp</v>
      </c>
    </row>
    <row r="242" spans="1:2" x14ac:dyDescent="0.25">
      <c r="A242">
        <v>239</v>
      </c>
      <c r="B242" s="18" t="str">
        <f>HYPERLINK("https://ieeg-my.sharepoint.com/:b:/g/personal/transparencia_ieeg_org_mx/IQBhcMBPiuXIR6kslvMDE3S-AfE82SF1Pa0raSSVfwmZ674?e=2AfmWv")</f>
        <v>https://ieeg-my.sharepoint.com/:b:/g/personal/transparencia_ieeg_org_mx/IQBhcMBPiuXIR6kslvMDE3S-AfE82SF1Pa0raSSVfwmZ674?e=2AfmWv</v>
      </c>
    </row>
    <row r="243" spans="1:2" x14ac:dyDescent="0.25">
      <c r="A243">
        <v>240</v>
      </c>
      <c r="B243" s="18" t="str">
        <f>HYPERLINK("https://ieeg-my.sharepoint.com/:b:/g/personal/transparencia_ieeg_org_mx/IQB5U52K2e6kR5oCqYwuU80pAewtpsiPxls8Ld9KPZv9kIg?e=0K1b11")</f>
        <v>https://ieeg-my.sharepoint.com/:b:/g/personal/transparencia_ieeg_org_mx/IQB5U52K2e6kR5oCqYwuU80pAewtpsiPxls8Ld9KPZv9kIg?e=0K1b11</v>
      </c>
    </row>
    <row r="244" spans="1:2" x14ac:dyDescent="0.25">
      <c r="A244">
        <v>241</v>
      </c>
      <c r="B244" s="18" t="str">
        <f>HYPERLINK("https://ieeg-my.sharepoint.com/:b:/g/personal/transparencia_ieeg_org_mx/IQD4Qz0si4LAQKgCFksnaLQPAfA97KN98zFhTmE1u7x5ahc?e=FJygNY")</f>
        <v>https://ieeg-my.sharepoint.com/:b:/g/personal/transparencia_ieeg_org_mx/IQD4Qz0si4LAQKgCFksnaLQPAfA97KN98zFhTmE1u7x5ahc?e=FJygNY</v>
      </c>
    </row>
    <row r="245" spans="1:2" x14ac:dyDescent="0.25">
      <c r="A245">
        <v>242</v>
      </c>
      <c r="B245" s="18" t="str">
        <f>HYPERLINK("https://ieeg-my.sharepoint.com/:b:/g/personal/transparencia_ieeg_org_mx/IQDoxGe_-mp5S78TJMVSRujSAeBnTyxBjzCCUQCIpaFlCWY?e=Wbbe4n")</f>
        <v>https://ieeg-my.sharepoint.com/:b:/g/personal/transparencia_ieeg_org_mx/IQDoxGe_-mp5S78TJMVSRujSAeBnTyxBjzCCUQCIpaFlCWY?e=Wbbe4n</v>
      </c>
    </row>
    <row r="246" spans="1:2" x14ac:dyDescent="0.25">
      <c r="A246">
        <v>243</v>
      </c>
      <c r="B246" s="18" t="str">
        <f>HYPERLINK("https://ieeg-my.sharepoint.com/:b:/g/personal/transparencia_ieeg_org_mx/IQAf9sSfVdTlTIDhMZmvjF_NAe6rRpoCeuLTZcRLdreknS4?e=CFQx1k")</f>
        <v>https://ieeg-my.sharepoint.com/:b:/g/personal/transparencia_ieeg_org_mx/IQAf9sSfVdTlTIDhMZmvjF_NAe6rRpoCeuLTZcRLdreknS4?e=CFQx1k</v>
      </c>
    </row>
    <row r="247" spans="1:2" x14ac:dyDescent="0.25">
      <c r="A247">
        <v>244</v>
      </c>
      <c r="B247" s="18" t="str">
        <f>HYPERLINK("https://ieeg-my.sharepoint.com/:b:/g/personal/transparencia_ieeg_org_mx/IQDM9yyt_RANSZ3ae_VVXhA8AWWVNcm4r_pdSgYLPgj9WKg?e=g3JGTx")</f>
        <v>https://ieeg-my.sharepoint.com/:b:/g/personal/transparencia_ieeg_org_mx/IQDM9yyt_RANSZ3ae_VVXhA8AWWVNcm4r_pdSgYLPgj9WKg?e=g3JGTx</v>
      </c>
    </row>
    <row r="248" spans="1:2" x14ac:dyDescent="0.25">
      <c r="A248">
        <v>245</v>
      </c>
      <c r="B248" s="18" t="str">
        <f>HYPERLINK("https://ieeg-my.sharepoint.com/:b:/g/personal/transparencia_ieeg_org_mx/IQClIvk96yR-Q4QL1cB4GD-iAfzWFAdhP_51nvdvKEzn_h4?e=YxGnIL")</f>
        <v>https://ieeg-my.sharepoint.com/:b:/g/personal/transparencia_ieeg_org_mx/IQClIvk96yR-Q4QL1cB4GD-iAfzWFAdhP_51nvdvKEzn_h4?e=YxGnIL</v>
      </c>
    </row>
    <row r="249" spans="1:2" x14ac:dyDescent="0.25">
      <c r="A249">
        <v>246</v>
      </c>
      <c r="B249" s="18" t="str">
        <f>HYPERLINK("https://ieeg-my.sharepoint.com/:b:/g/personal/transparencia_ieeg_org_mx/IQCyxNa8IDXrTaogjDStqjzHAX9ZA--iJ44dEapKLro0iN8?e=2v9juO")</f>
        <v>https://ieeg-my.sharepoint.com/:b:/g/personal/transparencia_ieeg_org_mx/IQCyxNa8IDXrTaogjDStqjzHAX9ZA--iJ44dEapKLro0iN8?e=2v9juO</v>
      </c>
    </row>
    <row r="250" spans="1:2" x14ac:dyDescent="0.25">
      <c r="A250">
        <v>247</v>
      </c>
      <c r="B250" s="18" t="str">
        <f>HYPERLINK("https://ieeg-my.sharepoint.com/:b:/g/personal/transparencia_ieeg_org_mx/IQCj9EiwILXeQ45iLrZhoJkWAVRaY9wb9rO78PBIFLMHNDM?e=yNhbPF")</f>
        <v>https://ieeg-my.sharepoint.com/:b:/g/personal/transparencia_ieeg_org_mx/IQCj9EiwILXeQ45iLrZhoJkWAVRaY9wb9rO78PBIFLMHNDM?e=yNhbPF</v>
      </c>
    </row>
    <row r="251" spans="1:2" x14ac:dyDescent="0.25">
      <c r="A251">
        <v>248</v>
      </c>
      <c r="B251" s="18" t="str">
        <f>HYPERLINK("https://ieeg-my.sharepoint.com/:b:/g/personal/transparencia_ieeg_org_mx/IQCOStskr2haRZdmpN1W7KdBAfV6iGhPMmA6WxjXquBFqa4?e=hIjrEt")</f>
        <v>https://ieeg-my.sharepoint.com/:b:/g/personal/transparencia_ieeg_org_mx/IQCOStskr2haRZdmpN1W7KdBAfV6iGhPMmA6WxjXquBFqa4?e=hIjrEt</v>
      </c>
    </row>
    <row r="252" spans="1:2" x14ac:dyDescent="0.25">
      <c r="A252">
        <v>249</v>
      </c>
      <c r="B252" s="18" t="str">
        <f>HYPERLINK("https://ieeg-my.sharepoint.com/:b:/g/personal/transparencia_ieeg_org_mx/IQAlrhpPKuY_Tq9KQuIru6xHAVWrJrnx6ofKfKuXRC21pHg?e=8P5F35")</f>
        <v>https://ieeg-my.sharepoint.com/:b:/g/personal/transparencia_ieeg_org_mx/IQAlrhpPKuY_Tq9KQuIru6xHAVWrJrnx6ofKfKuXRC21pHg?e=8P5F35</v>
      </c>
    </row>
    <row r="253" spans="1:2" x14ac:dyDescent="0.25">
      <c r="A253">
        <v>250</v>
      </c>
      <c r="B253" s="18" t="str">
        <f>HYPERLINK("https://ieeg-my.sharepoint.com/:b:/g/personal/transparencia_ieeg_org_mx/IQB2FOuc9IdhQri0LryGatRWAaa6Ryg87tIS5ynRxLq3o1Y?e=MTjWYk")</f>
        <v>https://ieeg-my.sharepoint.com/:b:/g/personal/transparencia_ieeg_org_mx/IQB2FOuc9IdhQri0LryGatRWAaa6Ryg87tIS5ynRxLq3o1Y?e=MTjWYk</v>
      </c>
    </row>
    <row r="254" spans="1:2" x14ac:dyDescent="0.25">
      <c r="A254">
        <v>251</v>
      </c>
      <c r="B254" s="18" t="str">
        <f>HYPERLINK("https://ieeg-my.sharepoint.com/:b:/g/personal/transparencia_ieeg_org_mx/IQC_R-I5KdtNT4W4nKalA5nkAVP7MOXEh4WRAjqI6tnCJrM?e=2EsG2N")</f>
        <v>https://ieeg-my.sharepoint.com/:b:/g/personal/transparencia_ieeg_org_mx/IQC_R-I5KdtNT4W4nKalA5nkAVP7MOXEh4WRAjqI6tnCJrM?e=2EsG2N</v>
      </c>
    </row>
    <row r="255" spans="1:2" x14ac:dyDescent="0.25">
      <c r="A255">
        <v>252</v>
      </c>
      <c r="B255" s="18" t="str">
        <f>HYPERLINK("https://ieeg-my.sharepoint.com/:b:/g/personal/transparencia_ieeg_org_mx/IQCF_TRfibiXRpnIYu0AUyxkAbQuLEJ9ZkKAA3JnJoVkToM?e=lNK3mx")</f>
        <v>https://ieeg-my.sharepoint.com/:b:/g/personal/transparencia_ieeg_org_mx/IQCF_TRfibiXRpnIYu0AUyxkAbQuLEJ9ZkKAA3JnJoVkToM?e=lNK3mx</v>
      </c>
    </row>
    <row r="256" spans="1:2" x14ac:dyDescent="0.25">
      <c r="A256">
        <v>253</v>
      </c>
      <c r="B256" s="18" t="str">
        <f>HYPERLINK("https://ieeg-my.sharepoint.com/:b:/g/personal/transparencia_ieeg_org_mx/IQC6OTrbAXDdTISfvefpyS_TAVcSQBJ94-HXksHO1dytHdg?e=ZM1eEp")</f>
        <v>https://ieeg-my.sharepoint.com/:b:/g/personal/transparencia_ieeg_org_mx/IQC6OTrbAXDdTISfvefpyS_TAVcSQBJ94-HXksHO1dytHdg?e=ZM1eEp</v>
      </c>
    </row>
    <row r="257" spans="1:2" x14ac:dyDescent="0.25">
      <c r="A257">
        <v>254</v>
      </c>
      <c r="B257" s="18" t="str">
        <f>HYPERLINK("https://ieeg-my.sharepoint.com/:b:/g/personal/transparencia_ieeg_org_mx/IQAaddYhLhj6RaWx62AoYNJSAZFPE0_903sxbatpw7sEXTE?e=7IMgqZ")</f>
        <v>https://ieeg-my.sharepoint.com/:b:/g/personal/transparencia_ieeg_org_mx/IQAaddYhLhj6RaWx62AoYNJSAZFPE0_903sxbatpw7sEXTE?e=7IMgqZ</v>
      </c>
    </row>
    <row r="258" spans="1:2" x14ac:dyDescent="0.25">
      <c r="A258">
        <v>255</v>
      </c>
      <c r="B258" s="18" t="str">
        <f>HYPERLINK("https://ieeg-my.sharepoint.com/:b:/g/personal/transparencia_ieeg_org_mx/IQCPD4gLoCIKTrwfXqi4jsneAfBWxMtjBjXq6B1zfJqwh0k?e=QqDWc2")</f>
        <v>https://ieeg-my.sharepoint.com/:b:/g/personal/transparencia_ieeg_org_mx/IQCPD4gLoCIKTrwfXqi4jsneAfBWxMtjBjXq6B1zfJqwh0k?e=QqDWc2</v>
      </c>
    </row>
    <row r="259" spans="1:2" x14ac:dyDescent="0.25">
      <c r="A259">
        <v>256</v>
      </c>
      <c r="B259" s="18" t="str">
        <f>HYPERLINK("https://ieeg-my.sharepoint.com/:b:/g/personal/transparencia_ieeg_org_mx/IQCbpxcV-UHqRbTplpeGXo3kAUgLaSYfr0CgrJLInB6GHAU?e=AJw10p")</f>
        <v>https://ieeg-my.sharepoint.com/:b:/g/personal/transparencia_ieeg_org_mx/IQCbpxcV-UHqRbTplpeGXo3kAUgLaSYfr0CgrJLInB6GHAU?e=AJw10p</v>
      </c>
    </row>
    <row r="260" spans="1:2" x14ac:dyDescent="0.25">
      <c r="A260">
        <v>257</v>
      </c>
      <c r="B260" s="18" t="str">
        <f>HYPERLINK("https://ieeg-my.sharepoint.com/:b:/g/personal/transparencia_ieeg_org_mx/IQBih1tMfepwTZUtEHuK3aLPATuGsdD9ap2Ciu-3PyDkygI?e=WIhcLb")</f>
        <v>https://ieeg-my.sharepoint.com/:b:/g/personal/transparencia_ieeg_org_mx/IQBih1tMfepwTZUtEHuK3aLPATuGsdD9ap2Ciu-3PyDkygI?e=WIhcLb</v>
      </c>
    </row>
    <row r="261" spans="1:2" x14ac:dyDescent="0.25">
      <c r="A261">
        <v>258</v>
      </c>
      <c r="B261" s="18" t="str">
        <f>HYPERLINK("https://ieeg-my.sharepoint.com/:b:/g/personal/transparencia_ieeg_org_mx/IQDmwcAZ3rBIRZHrJOjRp7H1ARq2jP5B2166LDDl4eOOl9I?e=WxES4o")</f>
        <v>https://ieeg-my.sharepoint.com/:b:/g/personal/transparencia_ieeg_org_mx/IQDmwcAZ3rBIRZHrJOjRp7H1ARq2jP5B2166LDDl4eOOl9I?e=WxES4o</v>
      </c>
    </row>
    <row r="262" spans="1:2" x14ac:dyDescent="0.25">
      <c r="A262">
        <v>259</v>
      </c>
      <c r="B262" s="18" t="str">
        <f>HYPERLINK("https://ieeg-my.sharepoint.com/:b:/g/personal/transparencia_ieeg_org_mx/IQA4586clYFRQrNdPWCcZynjASq9pyjwWaIEjUjYH5T49Ls?e=K0hMlA")</f>
        <v>https://ieeg-my.sharepoint.com/:b:/g/personal/transparencia_ieeg_org_mx/IQA4586clYFRQrNdPWCcZynjASq9pyjwWaIEjUjYH5T49Ls?e=K0hMlA</v>
      </c>
    </row>
    <row r="263" spans="1:2" x14ac:dyDescent="0.25">
      <c r="A263">
        <v>260</v>
      </c>
      <c r="B263" s="18" t="str">
        <f>HYPERLINK("https://ieeg-my.sharepoint.com/:b:/g/personal/transparencia_ieeg_org_mx/IQB4tcXVCFp-SLl6KpuhY1IOAZ38j8IeZzpb4fbZvGro8tI?e=7ABKZM")</f>
        <v>https://ieeg-my.sharepoint.com/:b:/g/personal/transparencia_ieeg_org_mx/IQB4tcXVCFp-SLl6KpuhY1IOAZ38j8IeZzpb4fbZvGro8tI?e=7ABKZM</v>
      </c>
    </row>
    <row r="264" spans="1:2" x14ac:dyDescent="0.25">
      <c r="A264">
        <v>261</v>
      </c>
      <c r="B264" s="18" t="str">
        <f>HYPERLINK("https://ieeg-my.sharepoint.com/:b:/g/personal/transparencia_ieeg_org_mx/IQB7XSQXhRqXT5Ze8xGugagFAcvtFUrUXq9JS2tCWjo-h8M?e=rZqyGO")</f>
        <v>https://ieeg-my.sharepoint.com/:b:/g/personal/transparencia_ieeg_org_mx/IQB7XSQXhRqXT5Ze8xGugagFAcvtFUrUXq9JS2tCWjo-h8M?e=rZqyGO</v>
      </c>
    </row>
    <row r="265" spans="1:2" x14ac:dyDescent="0.25">
      <c r="A265">
        <v>262</v>
      </c>
      <c r="B265" s="18" t="str">
        <f>HYPERLINK("https://ieeg-my.sharepoint.com/:b:/g/personal/transparencia_ieeg_org_mx/IQABKQEGG9hjR57rEVpuyGMXAa_vVkkKwANKsJF6zdGZ82g?e=cd5dfx")</f>
        <v>https://ieeg-my.sharepoint.com/:b:/g/personal/transparencia_ieeg_org_mx/IQABKQEGG9hjR57rEVpuyGMXAa_vVkkKwANKsJF6zdGZ82g?e=cd5dfx</v>
      </c>
    </row>
    <row r="266" spans="1:2" x14ac:dyDescent="0.25">
      <c r="A266">
        <v>263</v>
      </c>
      <c r="B266" s="18" t="str">
        <f>HYPERLINK("https://ieeg-my.sharepoint.com/:b:/g/personal/transparencia_ieeg_org_mx/IQBpHplPTX-JTpr4owckkFvgAZnqqQ2K-Ch_dgJO1Hj3vAA?e=6Ur8gZ")</f>
        <v>https://ieeg-my.sharepoint.com/:b:/g/personal/transparencia_ieeg_org_mx/IQBpHplPTX-JTpr4owckkFvgAZnqqQ2K-Ch_dgJO1Hj3vAA?e=6Ur8gZ</v>
      </c>
    </row>
    <row r="267" spans="1:2" x14ac:dyDescent="0.25">
      <c r="A267">
        <v>264</v>
      </c>
      <c r="B267" s="18" t="str">
        <f>HYPERLINK("https://ieeg-my.sharepoint.com/:b:/g/personal/transparencia_ieeg_org_mx/IQAwHprb9HDDT7sB6vMQUYV3ARPh0-AfHMsKBfBVoJ1u8T4?e=m98Dyw")</f>
        <v>https://ieeg-my.sharepoint.com/:b:/g/personal/transparencia_ieeg_org_mx/IQAwHprb9HDDT7sB6vMQUYV3ARPh0-AfHMsKBfBVoJ1u8T4?e=m98Dyw</v>
      </c>
    </row>
    <row r="268" spans="1:2" x14ac:dyDescent="0.25">
      <c r="A268">
        <v>265</v>
      </c>
      <c r="B268" s="18" t="str">
        <f>HYPERLINK("https://ieeg-my.sharepoint.com/:b:/g/personal/transparencia_ieeg_org_mx/IQDtSbIDVhc_Q5YswZAU7uywAX_oQY-Y1TB0UA5YQ473hp4?e=GpJuLV")</f>
        <v>https://ieeg-my.sharepoint.com/:b:/g/personal/transparencia_ieeg_org_mx/IQDtSbIDVhc_Q5YswZAU7uywAX_oQY-Y1TB0UA5YQ473hp4?e=GpJuLV</v>
      </c>
    </row>
    <row r="269" spans="1:2" x14ac:dyDescent="0.25">
      <c r="A269">
        <v>266</v>
      </c>
      <c r="B269" s="18" t="str">
        <f>HYPERLINK("https://ieeg-my.sharepoint.com/:b:/g/personal/transparencia_ieeg_org_mx/IQAXS2RR86UgQblF687zfP9KAfso_phIhM9-xdoCfJIXXoo?e=I2eFYM")</f>
        <v>https://ieeg-my.sharepoint.com/:b:/g/personal/transparencia_ieeg_org_mx/IQAXS2RR86UgQblF687zfP9KAfso_phIhM9-xdoCfJIXXoo?e=I2eFYM</v>
      </c>
    </row>
    <row r="270" spans="1:2" x14ac:dyDescent="0.25">
      <c r="A270">
        <v>267</v>
      </c>
      <c r="B270" s="18" t="str">
        <f>HYPERLINK("https://ieeg-my.sharepoint.com/:b:/g/personal/transparencia_ieeg_org_mx/IQD3irQ3nIoYRIs-NoTbXAD1AShAMIjxLlUSjJIziqMnGFg?e=pJkkIc")</f>
        <v>https://ieeg-my.sharepoint.com/:b:/g/personal/transparencia_ieeg_org_mx/IQD3irQ3nIoYRIs-NoTbXAD1AShAMIjxLlUSjJIziqMnGFg?e=pJkkIc</v>
      </c>
    </row>
    <row r="271" spans="1:2" x14ac:dyDescent="0.25">
      <c r="A271">
        <v>268</v>
      </c>
      <c r="B271" s="18" t="str">
        <f>HYPERLINK("https://ieeg-my.sharepoint.com/:b:/g/personal/transparencia_ieeg_org_mx/IQAMuaegayhkT5Ig2Bjf58keAfhFRJWv90GgyaPg-XL426w?e=qGM093")</f>
        <v>https://ieeg-my.sharepoint.com/:b:/g/personal/transparencia_ieeg_org_mx/IQAMuaegayhkT5Ig2Bjf58keAfhFRJWv90GgyaPg-XL426w?e=qGM093</v>
      </c>
    </row>
    <row r="272" spans="1:2" x14ac:dyDescent="0.25">
      <c r="A272">
        <v>269</v>
      </c>
      <c r="B272" s="18" t="str">
        <f>HYPERLINK("https://ieeg-my.sharepoint.com/:b:/g/personal/transparencia_ieeg_org_mx/IQA66CGBHzY5SqIi3TJlnKp6AXTGn3tPxpYRM7kylMwi0YY?e=dZyhC3")</f>
        <v>https://ieeg-my.sharepoint.com/:b:/g/personal/transparencia_ieeg_org_mx/IQA66CGBHzY5SqIi3TJlnKp6AXTGn3tPxpYRM7kylMwi0YY?e=dZyhC3</v>
      </c>
    </row>
    <row r="273" spans="1:2" x14ac:dyDescent="0.25">
      <c r="A273">
        <v>270</v>
      </c>
      <c r="B273" s="18" t="str">
        <f>HYPERLINK("https://ieeg-my.sharepoint.com/:b:/g/personal/transparencia_ieeg_org_mx/IQDrSLe4AJdaQrGSU7bDOIeaAcAAL9SDCGFt9ZWGUPxpopQ?e=uo0G0I")</f>
        <v>https://ieeg-my.sharepoint.com/:b:/g/personal/transparencia_ieeg_org_mx/IQDrSLe4AJdaQrGSU7bDOIeaAcAAL9SDCGFt9ZWGUPxpopQ?e=uo0G0I</v>
      </c>
    </row>
    <row r="274" spans="1:2" x14ac:dyDescent="0.25">
      <c r="A274">
        <v>271</v>
      </c>
      <c r="B274" s="18" t="str">
        <f>HYPERLINK("https://ieeg-my.sharepoint.com/:b:/g/personal/transparencia_ieeg_org_mx/IQC5ax5wkYU6Qad9AUYGqg4JAWPeJVHEMGLETnjQDn5bc8c?e=Wc8cWp")</f>
        <v>https://ieeg-my.sharepoint.com/:b:/g/personal/transparencia_ieeg_org_mx/IQC5ax5wkYU6Qad9AUYGqg4JAWPeJVHEMGLETnjQDn5bc8c?e=Wc8cWp</v>
      </c>
    </row>
    <row r="275" spans="1:2" x14ac:dyDescent="0.25">
      <c r="A275">
        <v>272</v>
      </c>
      <c r="B275" s="18" t="str">
        <f>HYPERLINK("https://ieeg-my.sharepoint.com/:b:/g/personal/transparencia_ieeg_org_mx/IQDG1FC4SWivR6Er8r5XXaCPAUO4NrHN0_ZPEw8q4Vxg7Wc?e=1KAU4c")</f>
        <v>https://ieeg-my.sharepoint.com/:b:/g/personal/transparencia_ieeg_org_mx/IQDG1FC4SWivR6Er8r5XXaCPAUO4NrHN0_ZPEw8q4Vxg7Wc?e=1KAU4c</v>
      </c>
    </row>
    <row r="276" spans="1:2" x14ac:dyDescent="0.25">
      <c r="A276">
        <v>273</v>
      </c>
      <c r="B276" s="18" t="str">
        <f>HYPERLINK("https://ieeg-my.sharepoint.com/:b:/g/personal/transparencia_ieeg_org_mx/IQCgPH3kG_jSSavzO4qDaVkxASl2nSWsASwbtflA8EQCC6Y?e=wxCnCA")</f>
        <v>https://ieeg-my.sharepoint.com/:b:/g/personal/transparencia_ieeg_org_mx/IQCgPH3kG_jSSavzO4qDaVkxASl2nSWsASwbtflA8EQCC6Y?e=wxCnCA</v>
      </c>
    </row>
    <row r="277" spans="1:2" x14ac:dyDescent="0.25">
      <c r="A277">
        <v>274</v>
      </c>
      <c r="B277" s="18" t="str">
        <f>HYPERLINK("https://ieeg-my.sharepoint.com/:b:/g/personal/transparencia_ieeg_org_mx/IQCxpwpD9WlYTJSIYUNryGbPAXbvpGVW4B06EsFrxuFWHM4?e=XRN2FC")</f>
        <v>https://ieeg-my.sharepoint.com/:b:/g/personal/transparencia_ieeg_org_mx/IQCxpwpD9WlYTJSIYUNryGbPAXbvpGVW4B06EsFrxuFWHM4?e=XRN2FC</v>
      </c>
    </row>
    <row r="278" spans="1:2" x14ac:dyDescent="0.25">
      <c r="A278">
        <v>275</v>
      </c>
      <c r="B278" s="18" t="str">
        <f>HYPERLINK("https://ieeg-my.sharepoint.com/:b:/g/personal/transparencia_ieeg_org_mx/IQCeS8dfd3rQSKg37rmhvQ-XAXSjxez_ehsdyaT_jxwYSJg?e=GbjdYb")</f>
        <v>https://ieeg-my.sharepoint.com/:b:/g/personal/transparencia_ieeg_org_mx/IQCeS8dfd3rQSKg37rmhvQ-XAXSjxez_ehsdyaT_jxwYSJg?e=GbjdYb</v>
      </c>
    </row>
    <row r="279" spans="1:2" x14ac:dyDescent="0.25">
      <c r="A279">
        <v>276</v>
      </c>
      <c r="B279" s="18" t="str">
        <f>HYPERLINK("https://ieeg-my.sharepoint.com/:b:/g/personal/transparencia_ieeg_org_mx/IQCo9IpSQcpUSLhkpZvIRv0TAQ0y--zrhNKMl7pyM6mZeqA?e=Gyjf3t")</f>
        <v>https://ieeg-my.sharepoint.com/:b:/g/personal/transparencia_ieeg_org_mx/IQCo9IpSQcpUSLhkpZvIRv0TAQ0y--zrhNKMl7pyM6mZeqA?e=Gyjf3t</v>
      </c>
    </row>
    <row r="280" spans="1:2" x14ac:dyDescent="0.25">
      <c r="A280">
        <v>277</v>
      </c>
      <c r="B280" s="18" t="str">
        <f>HYPERLINK("https://ieeg-my.sharepoint.com/:b:/g/personal/transparencia_ieeg_org_mx/IQDeYU9gF6BVRaB-AEfzbhyjAUSXZLmB3z_oDkSrnFpf1gM?e=lxz3mH")</f>
        <v>https://ieeg-my.sharepoint.com/:b:/g/personal/transparencia_ieeg_org_mx/IQDeYU9gF6BVRaB-AEfzbhyjAUSXZLmB3z_oDkSrnFpf1gM?e=lxz3mH</v>
      </c>
    </row>
    <row r="281" spans="1:2" x14ac:dyDescent="0.25">
      <c r="A281">
        <v>278</v>
      </c>
      <c r="B281" s="18" t="str">
        <f>HYPERLINK("https://ieeg-my.sharepoint.com/:b:/g/personal/transparencia_ieeg_org_mx/IQCajqykSw1bQrAM2bqP2fCnAVaqAGA8735b7eB81MbVx-o?e=PBlcjl")</f>
        <v>https://ieeg-my.sharepoint.com/:b:/g/personal/transparencia_ieeg_org_mx/IQCajqykSw1bQrAM2bqP2fCnAVaqAGA8735b7eB81MbVx-o?e=PBlcjl</v>
      </c>
    </row>
    <row r="282" spans="1:2" x14ac:dyDescent="0.25">
      <c r="A282">
        <v>279</v>
      </c>
      <c r="B282" s="18" t="str">
        <f>HYPERLINK("https://ieeg-my.sharepoint.com/:b:/g/personal/transparencia_ieeg_org_mx/IQDW-PQm6ym5Qq3Ba62rN5REAa1o86EMTQ1BNPiPmHrNU5c?e=MfJOTZ")</f>
        <v>https://ieeg-my.sharepoint.com/:b:/g/personal/transparencia_ieeg_org_mx/IQDW-PQm6ym5Qq3Ba62rN5REAa1o86EMTQ1BNPiPmHrNU5c?e=MfJOTZ</v>
      </c>
    </row>
    <row r="283" spans="1:2" x14ac:dyDescent="0.25">
      <c r="A283">
        <v>280</v>
      </c>
      <c r="B283" s="18" t="str">
        <f>HYPERLINK("https://ieeg-my.sharepoint.com/:b:/g/personal/transparencia_ieeg_org_mx/IQBMtDd38EP-S4YtHIp69vV2ARfgsAp3M__7RwizyKI3JPc?e=TgtJ02")</f>
        <v>https://ieeg-my.sharepoint.com/:b:/g/personal/transparencia_ieeg_org_mx/IQBMtDd38EP-S4YtHIp69vV2ARfgsAp3M__7RwizyKI3JPc?e=TgtJ02</v>
      </c>
    </row>
    <row r="284" spans="1:2" x14ac:dyDescent="0.25">
      <c r="A284">
        <v>281</v>
      </c>
      <c r="B284" s="18" t="str">
        <f>HYPERLINK("https://ieeg-my.sharepoint.com/:b:/g/personal/transparencia_ieeg_org_mx/IQBmNtxOcxY3TZtITozZWxGiAVN2hjctF5WGtJ-kD1xJ8eg?e=RzM7vs")</f>
        <v>https://ieeg-my.sharepoint.com/:b:/g/personal/transparencia_ieeg_org_mx/IQBmNtxOcxY3TZtITozZWxGiAVN2hjctF5WGtJ-kD1xJ8eg?e=RzM7vs</v>
      </c>
    </row>
    <row r="285" spans="1:2" x14ac:dyDescent="0.25">
      <c r="A285">
        <v>282</v>
      </c>
      <c r="B285" s="18" t="str">
        <f>HYPERLINK("https://ieeg-my.sharepoint.com/:b:/g/personal/transparencia_ieeg_org_mx/IQAyXxNYF6fqRIv6HjHcm39PAQ3hn0wSBBxGghfHMaDt9_Y?e=8bio0T")</f>
        <v>https://ieeg-my.sharepoint.com/:b:/g/personal/transparencia_ieeg_org_mx/IQAyXxNYF6fqRIv6HjHcm39PAQ3hn0wSBBxGghfHMaDt9_Y?e=8bio0T</v>
      </c>
    </row>
    <row r="286" spans="1:2" x14ac:dyDescent="0.25">
      <c r="A286">
        <v>283</v>
      </c>
      <c r="B286" s="18" t="str">
        <f>HYPERLINK("https://ieeg-my.sharepoint.com/:b:/g/personal/transparencia_ieeg_org_mx/IQCLjwHM7fauTYQ74NliOKTCAdhoviIWQiU9NIyUS5ZEiTM?e=3ndzws")</f>
        <v>https://ieeg-my.sharepoint.com/:b:/g/personal/transparencia_ieeg_org_mx/IQCLjwHM7fauTYQ74NliOKTCAdhoviIWQiU9NIyUS5ZEiTM?e=3ndzws</v>
      </c>
    </row>
    <row r="287" spans="1:2" x14ac:dyDescent="0.25">
      <c r="A287">
        <v>284</v>
      </c>
      <c r="B287" s="18" t="str">
        <f>HYPERLINK("https://ieeg-my.sharepoint.com/:b:/g/personal/transparencia_ieeg_org_mx/IQAaHjNkk7qVR4Ejs7kalgIsAS_uG0l0yjA1zp5xXPfUe1s?e=icM8C2")</f>
        <v>https://ieeg-my.sharepoint.com/:b:/g/personal/transparencia_ieeg_org_mx/IQAaHjNkk7qVR4Ejs7kalgIsAS_uG0l0yjA1zp5xXPfUe1s?e=icM8C2</v>
      </c>
    </row>
    <row r="288" spans="1:2" x14ac:dyDescent="0.25">
      <c r="A288">
        <v>285</v>
      </c>
      <c r="B288" s="18" t="str">
        <f>HYPERLINK("https://ieeg-my.sharepoint.com/:b:/g/personal/transparencia_ieeg_org_mx/IQD64f-5MEpWTLAE7fN3EiJDAYy57JOy6jKTMvlrF1tSK64?e=po1Kzx")</f>
        <v>https://ieeg-my.sharepoint.com/:b:/g/personal/transparencia_ieeg_org_mx/IQD64f-5MEpWTLAE7fN3EiJDAYy57JOy6jKTMvlrF1tSK64?e=po1Kzx</v>
      </c>
    </row>
    <row r="289" spans="1:2" x14ac:dyDescent="0.25">
      <c r="A289">
        <v>286</v>
      </c>
      <c r="B289" s="18" t="str">
        <f>HYPERLINK("https://ieeg-my.sharepoint.com/:b:/g/personal/transparencia_ieeg_org_mx/IQC8G7oUX36mTJmbGugT8C5cAUj5GFhwOuw_P_bZuiJP57c?e=SKb3JN")</f>
        <v>https://ieeg-my.sharepoint.com/:b:/g/personal/transparencia_ieeg_org_mx/IQC8G7oUX36mTJmbGugT8C5cAUj5GFhwOuw_P_bZuiJP57c?e=SKb3JN</v>
      </c>
    </row>
    <row r="290" spans="1:2" x14ac:dyDescent="0.25">
      <c r="A290">
        <v>287</v>
      </c>
      <c r="B290" s="18" t="str">
        <f>HYPERLINK("https://ieeg-my.sharepoint.com/:b:/g/personal/transparencia_ieeg_org_mx/IQDOOuX-6ssGSIeE0gO4uPo8AZODnYo9NR3kitgJfjLLcWg?e=WwlwwV")</f>
        <v>https://ieeg-my.sharepoint.com/:b:/g/personal/transparencia_ieeg_org_mx/IQDOOuX-6ssGSIeE0gO4uPo8AZODnYo9NR3kitgJfjLLcWg?e=WwlwwV</v>
      </c>
    </row>
    <row r="291" spans="1:2" x14ac:dyDescent="0.25">
      <c r="A291">
        <v>288</v>
      </c>
      <c r="B291" s="18" t="str">
        <f>HYPERLINK("https://ieeg-my.sharepoint.com/:b:/g/personal/transparencia_ieeg_org_mx/IQDbwU4sCyvLS697_rY5WR6EASh3ozoTiWZOilea5rNTmVc?e=RmydMW")</f>
        <v>https://ieeg-my.sharepoint.com/:b:/g/personal/transparencia_ieeg_org_mx/IQDbwU4sCyvLS697_rY5WR6EASh3ozoTiWZOilea5rNTmVc?e=RmydMW</v>
      </c>
    </row>
    <row r="292" spans="1:2" x14ac:dyDescent="0.25">
      <c r="A292">
        <v>289</v>
      </c>
      <c r="B292" s="18" t="str">
        <f>HYPERLINK("https://ieeg-my.sharepoint.com/:b:/g/personal/transparencia_ieeg_org_mx/IQDsJWEvLzdcQpDl-9pnoliXAd3HjQfbNfywMp1gV366eoc?e=ED49o2")</f>
        <v>https://ieeg-my.sharepoint.com/:b:/g/personal/transparencia_ieeg_org_mx/IQDsJWEvLzdcQpDl-9pnoliXAd3HjQfbNfywMp1gV366eoc?e=ED49o2</v>
      </c>
    </row>
    <row r="293" spans="1:2" x14ac:dyDescent="0.25">
      <c r="A293">
        <v>290</v>
      </c>
      <c r="B293" s="18" t="str">
        <f>HYPERLINK("https://ieeg-my.sharepoint.com/:b:/g/personal/transparencia_ieeg_org_mx/IQCDLM29n3CST7Mc9IiZ-OfKAfc9rfbiXEPEgGY4fqglO9k?e=ZPhgUd")</f>
        <v>https://ieeg-my.sharepoint.com/:b:/g/personal/transparencia_ieeg_org_mx/IQCDLM29n3CST7Mc9IiZ-OfKAfc9rfbiXEPEgGY4fqglO9k?e=ZPhgUd</v>
      </c>
    </row>
    <row r="294" spans="1:2" x14ac:dyDescent="0.25">
      <c r="A294">
        <v>291</v>
      </c>
      <c r="B294" s="18" t="str">
        <f>HYPERLINK("https://ieeg-my.sharepoint.com/:b:/g/personal/transparencia_ieeg_org_mx/IQBShEoCFPyXS6pcmlVtg2vCASCKgC37Zoe6uWu89UvkxMc?e=56e3nV")</f>
        <v>https://ieeg-my.sharepoint.com/:b:/g/personal/transparencia_ieeg_org_mx/IQBShEoCFPyXS6pcmlVtg2vCASCKgC37Zoe6uWu89UvkxMc?e=56e3nV</v>
      </c>
    </row>
    <row r="295" spans="1:2" x14ac:dyDescent="0.25">
      <c r="A295">
        <v>292</v>
      </c>
      <c r="B295" s="18" t="str">
        <f>HYPERLINK("https://ieeg-my.sharepoint.com/:b:/g/personal/transparencia_ieeg_org_mx/IQB_kNpFecQYSK9w8HGKggnsAWTmZprZgen_rjm4iHf1AG8?e=YUbKPm")</f>
        <v>https://ieeg-my.sharepoint.com/:b:/g/personal/transparencia_ieeg_org_mx/IQB_kNpFecQYSK9w8HGKggnsAWTmZprZgen_rjm4iHf1AG8?e=YUbKPm</v>
      </c>
    </row>
    <row r="296" spans="1:2" x14ac:dyDescent="0.25">
      <c r="A296">
        <v>293</v>
      </c>
      <c r="B296" s="18" t="str">
        <f>HYPERLINK("https://ieeg-my.sharepoint.com/:b:/g/personal/transparencia_ieeg_org_mx/IQC4QBx5ixewTI_IbXFNCShEAUQtZB3K-YwxNbxK9N-5ogI?e=7EwBdN")</f>
        <v>https://ieeg-my.sharepoint.com/:b:/g/personal/transparencia_ieeg_org_mx/IQC4QBx5ixewTI_IbXFNCShEAUQtZB3K-YwxNbxK9N-5ogI?e=7EwBdN</v>
      </c>
    </row>
    <row r="297" spans="1:2" x14ac:dyDescent="0.25">
      <c r="A297">
        <v>294</v>
      </c>
      <c r="B297" s="18" t="str">
        <f>HYPERLINK("https://ieeg-my.sharepoint.com/:b:/g/personal/transparencia_ieeg_org_mx/IQBmXAZP0iHMQ5LdcJN3vDDGATRq83kURGPVh7B-m0BHgP0?e=1C70vu")</f>
        <v>https://ieeg-my.sharepoint.com/:b:/g/personal/transparencia_ieeg_org_mx/IQBmXAZP0iHMQ5LdcJN3vDDGATRq83kURGPVh7B-m0BHgP0?e=1C70vu</v>
      </c>
    </row>
    <row r="298" spans="1:2" x14ac:dyDescent="0.25">
      <c r="A298">
        <v>295</v>
      </c>
      <c r="B298" s="18" t="str">
        <f>HYPERLINK("https://ieeg-my.sharepoint.com/:b:/g/personal/transparencia_ieeg_org_mx/IQAZ4rnt3bY7S6U-pgGCcCcqAQ8TWxpXB4kPMHuVAjNWat8?e=eGukl5")</f>
        <v>https://ieeg-my.sharepoint.com/:b:/g/personal/transparencia_ieeg_org_mx/IQAZ4rnt3bY7S6U-pgGCcCcqAQ8TWxpXB4kPMHuVAjNWat8?e=eGukl5</v>
      </c>
    </row>
    <row r="299" spans="1:2" x14ac:dyDescent="0.25">
      <c r="A299">
        <v>296</v>
      </c>
      <c r="B299" s="18" t="str">
        <f>HYPERLINK("https://ieeg-my.sharepoint.com/:b:/g/personal/transparencia_ieeg_org_mx/IQD_hMccHmkkRo-Cpr_kxDvIAekDcDS8-zhhI2vhztfEMQI?e=dLADA7")</f>
        <v>https://ieeg-my.sharepoint.com/:b:/g/personal/transparencia_ieeg_org_mx/IQD_hMccHmkkRo-Cpr_kxDvIAekDcDS8-zhhI2vhztfEMQI?e=dLADA7</v>
      </c>
    </row>
    <row r="300" spans="1:2" x14ac:dyDescent="0.25">
      <c r="A300">
        <v>297</v>
      </c>
      <c r="B300" s="18" t="str">
        <f>HYPERLINK("https://ieeg-my.sharepoint.com/:b:/g/personal/transparencia_ieeg_org_mx/IQD9NgRIgncJQriDDhHPlVVrAeRYS2dzIU6RwHxmTasJ6Gk?e=W3OHd4")</f>
        <v>https://ieeg-my.sharepoint.com/:b:/g/personal/transparencia_ieeg_org_mx/IQD9NgRIgncJQriDDhHPlVVrAeRYS2dzIU6RwHxmTasJ6Gk?e=W3OHd4</v>
      </c>
    </row>
    <row r="301" spans="1:2" x14ac:dyDescent="0.25">
      <c r="A301">
        <v>298</v>
      </c>
      <c r="B301" s="18" t="str">
        <f>HYPERLINK("https://ieeg-my.sharepoint.com/:b:/g/personal/transparencia_ieeg_org_mx/IQBhSdTVx92YRKg6S9sIAHDGAchCz593ysDZ34QwLXuVGc8?e=BVi8v7")</f>
        <v>https://ieeg-my.sharepoint.com/:b:/g/personal/transparencia_ieeg_org_mx/IQBhSdTVx92YRKg6S9sIAHDGAchCz593ysDZ34QwLXuVGc8?e=BVi8v7</v>
      </c>
    </row>
    <row r="302" spans="1:2" x14ac:dyDescent="0.25">
      <c r="A302">
        <v>299</v>
      </c>
      <c r="B302" s="18" t="str">
        <f>HYPERLINK("https://ieeg-my.sharepoint.com/:b:/g/personal/transparencia_ieeg_org_mx/IQCs23x_ifo2QLtUwALSgx2DAZSRs37pDL3vtWoLVqWZSwk?e=NeDtpa")</f>
        <v>https://ieeg-my.sharepoint.com/:b:/g/personal/transparencia_ieeg_org_mx/IQCs23x_ifo2QLtUwALSgx2DAZSRs37pDL3vtWoLVqWZSwk?e=NeDtpa</v>
      </c>
    </row>
    <row r="303" spans="1:2" x14ac:dyDescent="0.25">
      <c r="A303">
        <v>300</v>
      </c>
      <c r="B303" s="18" t="str">
        <f>HYPERLINK("https://ieeg-my.sharepoint.com/:b:/g/personal/transparencia_ieeg_org_mx/IQAM73odnGVjQYbvdeizE1ELAe6cW0O5wUVS8hPRbGiVww0?e=qYqbTE")</f>
        <v>https://ieeg-my.sharepoint.com/:b:/g/personal/transparencia_ieeg_org_mx/IQAM73odnGVjQYbvdeizE1ELAe6cW0O5wUVS8hPRbGiVww0?e=qYqbTE</v>
      </c>
    </row>
    <row r="304" spans="1:2" x14ac:dyDescent="0.25">
      <c r="A304">
        <v>301</v>
      </c>
      <c r="B304" s="18" t="str">
        <f>HYPERLINK("https://ieeg-my.sharepoint.com/:b:/g/personal/transparencia_ieeg_org_mx/IQBa-K2MNX1LTqHvgGv2C_SRATCGYRGiB-V_ajIinZC35ho?e=c71MHJ")</f>
        <v>https://ieeg-my.sharepoint.com/:b:/g/personal/transparencia_ieeg_org_mx/IQBa-K2MNX1LTqHvgGv2C_SRATCGYRGiB-V_ajIinZC35ho?e=c71MHJ</v>
      </c>
    </row>
    <row r="305" spans="1:2" x14ac:dyDescent="0.25">
      <c r="A305">
        <v>302</v>
      </c>
      <c r="B305" s="18" t="str">
        <f>HYPERLINK("https://ieeg-my.sharepoint.com/:b:/g/personal/transparencia_ieeg_org_mx/IQD0g7CQuKHiSrx7JwEfijVCAWdhxKHyGaSvLtYvlfe5TdI?e=l8iHYg")</f>
        <v>https://ieeg-my.sharepoint.com/:b:/g/personal/transparencia_ieeg_org_mx/IQD0g7CQuKHiSrx7JwEfijVCAWdhxKHyGaSvLtYvlfe5TdI?e=l8iHYg</v>
      </c>
    </row>
    <row r="306" spans="1:2" x14ac:dyDescent="0.25">
      <c r="A306">
        <v>303</v>
      </c>
      <c r="B306" s="18" t="str">
        <f>HYPERLINK("https://ieeg-my.sharepoint.com/:b:/g/personal/transparencia_ieeg_org_mx/IQDStw_wsq8zRomFRM25oQEAARed1S7kdwiL2LAV-5hEgj0?e=bEgP4k")</f>
        <v>https://ieeg-my.sharepoint.com/:b:/g/personal/transparencia_ieeg_org_mx/IQDStw_wsq8zRomFRM25oQEAARed1S7kdwiL2LAV-5hEgj0?e=bEgP4k</v>
      </c>
    </row>
    <row r="307" spans="1:2" x14ac:dyDescent="0.25">
      <c r="A307">
        <v>304</v>
      </c>
      <c r="B307" s="18" t="str">
        <f>HYPERLINK("https://ieeg-my.sharepoint.com/:b:/g/personal/transparencia_ieeg_org_mx/IQCUjmOXrivDSoeDMXu1-89OAS9ZrpLXq-39MNkPG7OXCqU?e=BAmr1K")</f>
        <v>https://ieeg-my.sharepoint.com/:b:/g/personal/transparencia_ieeg_org_mx/IQCUjmOXrivDSoeDMXu1-89OAS9ZrpLXq-39MNkPG7OXCqU?e=BAmr1K</v>
      </c>
    </row>
    <row r="308" spans="1:2" x14ac:dyDescent="0.25">
      <c r="A308">
        <v>305</v>
      </c>
      <c r="B308" s="18" t="str">
        <f>HYPERLINK("https://ieeg-my.sharepoint.com/:b:/g/personal/transparencia_ieeg_org_mx/IQD0bZoL8DxmQKGEE0SDPsUHAeJYY2aYuJqOg8RmNKfXOE8?e=1pbRe4")</f>
        <v>https://ieeg-my.sharepoint.com/:b:/g/personal/transparencia_ieeg_org_mx/IQD0bZoL8DxmQKGEE0SDPsUHAeJYY2aYuJqOg8RmNKfXOE8?e=1pbRe4</v>
      </c>
    </row>
    <row r="309" spans="1:2" x14ac:dyDescent="0.25">
      <c r="A309">
        <v>306</v>
      </c>
      <c r="B309" s="18" t="str">
        <f>HYPERLINK("https://ieeg-my.sharepoint.com/:b:/g/personal/transparencia_ieeg_org_mx/IQAIUJ3Je9ijSpR_g8L-HjLeAUa0ieITIBZ68zJsmNDCV_o?e=kfozuu")</f>
        <v>https://ieeg-my.sharepoint.com/:b:/g/personal/transparencia_ieeg_org_mx/IQAIUJ3Je9ijSpR_g8L-HjLeAUa0ieITIBZ68zJsmNDCV_o?e=kfozuu</v>
      </c>
    </row>
    <row r="310" spans="1:2" x14ac:dyDescent="0.25">
      <c r="A310">
        <v>307</v>
      </c>
      <c r="B310" s="18" t="str">
        <f>HYPERLINK("https://ieeg-my.sharepoint.com/:b:/g/personal/transparencia_ieeg_org_mx/IQCVCvPpu2tyRp4hly2LQsrIAcpSGhTjwdfvvo3yLDViW_U?e=IibKMe")</f>
        <v>https://ieeg-my.sharepoint.com/:b:/g/personal/transparencia_ieeg_org_mx/IQCVCvPpu2tyRp4hly2LQsrIAcpSGhTjwdfvvo3yLDViW_U?e=IibKMe</v>
      </c>
    </row>
    <row r="311" spans="1:2" x14ac:dyDescent="0.25">
      <c r="A311">
        <v>308</v>
      </c>
      <c r="B311" s="18" t="str">
        <f>HYPERLINK("https://ieeg-my.sharepoint.com/:b:/g/personal/transparencia_ieeg_org_mx/IQDFsZJ3BS03TqTAPP9U1KnLAQv-wdyX7X36eSYUkZ0BQhU?e=0sTcB5")</f>
        <v>https://ieeg-my.sharepoint.com/:b:/g/personal/transparencia_ieeg_org_mx/IQDFsZJ3BS03TqTAPP9U1KnLAQv-wdyX7X36eSYUkZ0BQhU?e=0sTcB5</v>
      </c>
    </row>
    <row r="312" spans="1:2" x14ac:dyDescent="0.25">
      <c r="A312">
        <v>309</v>
      </c>
      <c r="B312" s="18" t="str">
        <f>HYPERLINK("https://ieeg-my.sharepoint.com/:b:/g/personal/transparencia_ieeg_org_mx/IQCBKxWwIioOS6ykQH4HRg8lAUs_nD_uOQ1KkbiRIGgQ6Y8?e=xAHmbQ")</f>
        <v>https://ieeg-my.sharepoint.com/:b:/g/personal/transparencia_ieeg_org_mx/IQCBKxWwIioOS6ykQH4HRg8lAUs_nD_uOQ1KkbiRIGgQ6Y8?e=xAHmbQ</v>
      </c>
    </row>
    <row r="313" spans="1:2" x14ac:dyDescent="0.25">
      <c r="A313">
        <v>310</v>
      </c>
      <c r="B313" s="18" t="str">
        <f>HYPERLINK("https://ieeg-my.sharepoint.com/:b:/g/personal/transparencia_ieeg_org_mx/IQA6T3DiUrINSomNKGi-8slSAbc3HjVPFT-dzIT_ITRkWfs?e=ObaH5o")</f>
        <v>https://ieeg-my.sharepoint.com/:b:/g/personal/transparencia_ieeg_org_mx/IQA6T3DiUrINSomNKGi-8slSAbc3HjVPFT-dzIT_ITRkWfs?e=ObaH5o</v>
      </c>
    </row>
    <row r="314" spans="1:2" x14ac:dyDescent="0.25">
      <c r="A314">
        <v>311</v>
      </c>
      <c r="B314" s="18" t="str">
        <f>HYPERLINK("https://ieeg-my.sharepoint.com/:b:/g/personal/transparencia_ieeg_org_mx/IQDfMBliknl6R4f00F4og9OVAaHdF7mO_OawIjGEqub4NXo?e=L5XHGB")</f>
        <v>https://ieeg-my.sharepoint.com/:b:/g/personal/transparencia_ieeg_org_mx/IQDfMBliknl6R4f00F4og9OVAaHdF7mO_OawIjGEqub4NXo?e=L5XHGB</v>
      </c>
    </row>
    <row r="315" spans="1:2" x14ac:dyDescent="0.25">
      <c r="A315">
        <v>312</v>
      </c>
      <c r="B315" s="18" t="str">
        <f>HYPERLINK("https://ieeg-my.sharepoint.com/:b:/g/personal/transparencia_ieeg_org_mx/IQDDtbwt4jc6Qpaep-cFBzUgAb43jjKy0i2zJGHaC9epFBI?e=fa6Ye3")</f>
        <v>https://ieeg-my.sharepoint.com/:b:/g/personal/transparencia_ieeg_org_mx/IQDDtbwt4jc6Qpaep-cFBzUgAb43jjKy0i2zJGHaC9epFBI?e=fa6Ye3</v>
      </c>
    </row>
    <row r="316" spans="1:2" x14ac:dyDescent="0.25">
      <c r="A316">
        <v>313</v>
      </c>
      <c r="B316" s="18" t="str">
        <f>HYPERLINK("https://ieeg-my.sharepoint.com/:b:/g/personal/transparencia_ieeg_org_mx/IQBbGHmK8dtZTZ1rsAVnLO8LAU6cxLMvk3CDTMM4Z9o8uv4?e=0MaWQn")</f>
        <v>https://ieeg-my.sharepoint.com/:b:/g/personal/transparencia_ieeg_org_mx/IQBbGHmK8dtZTZ1rsAVnLO8LAU6cxLMvk3CDTMM4Z9o8uv4?e=0MaWQn</v>
      </c>
    </row>
    <row r="317" spans="1:2" x14ac:dyDescent="0.25">
      <c r="A317">
        <v>314</v>
      </c>
      <c r="B317" s="18" t="str">
        <f>HYPERLINK("https://ieeg-my.sharepoint.com/:b:/g/personal/transparencia_ieeg_org_mx/IQACPJ5A6h0iQrDLCsvA-xygAVw2e_m5mPjw_X-bE29wq2s?e=VhXcfH")</f>
        <v>https://ieeg-my.sharepoint.com/:b:/g/personal/transparencia_ieeg_org_mx/IQACPJ5A6h0iQrDLCsvA-xygAVw2e_m5mPjw_X-bE29wq2s?e=VhXcfH</v>
      </c>
    </row>
    <row r="318" spans="1:2" x14ac:dyDescent="0.25">
      <c r="A318">
        <v>315</v>
      </c>
      <c r="B318" s="18" t="str">
        <f>HYPERLINK("https://ieeg-my.sharepoint.com/:b:/g/personal/transparencia_ieeg_org_mx/IQCfDcigTxZbTKYKPBEOGZVnAdyUZ2osNFMTcEWVURP4TOE?e=NOCe82")</f>
        <v>https://ieeg-my.sharepoint.com/:b:/g/personal/transparencia_ieeg_org_mx/IQCfDcigTxZbTKYKPBEOGZVnAdyUZ2osNFMTcEWVURP4TOE?e=NOCe82</v>
      </c>
    </row>
    <row r="319" spans="1:2" x14ac:dyDescent="0.25">
      <c r="A319">
        <v>316</v>
      </c>
      <c r="B319" s="18" t="str">
        <f>HYPERLINK("https://ieeg-my.sharepoint.com/:b:/g/personal/transparencia_ieeg_org_mx/IQAYjzgrNegURIshXvaA717SAXdxI0cKSv5PxfzhSMoFiCY?e=hPsmwQ")</f>
        <v>https://ieeg-my.sharepoint.com/:b:/g/personal/transparencia_ieeg_org_mx/IQAYjzgrNegURIshXvaA717SAXdxI0cKSv5PxfzhSMoFiCY?e=hPsmwQ</v>
      </c>
    </row>
    <row r="320" spans="1:2" x14ac:dyDescent="0.25">
      <c r="A320">
        <v>317</v>
      </c>
      <c r="B320" s="18" t="str">
        <f>HYPERLINK("https://ieeg-my.sharepoint.com/:b:/g/personal/transparencia_ieeg_org_mx/IQApxnFV14EZRYCk-LyxQGHhAftWcaybxRgfdIrZzZ-YIIU?e=0wRfk6")</f>
        <v>https://ieeg-my.sharepoint.com/:b:/g/personal/transparencia_ieeg_org_mx/IQApxnFV14EZRYCk-LyxQGHhAftWcaybxRgfdIrZzZ-YIIU?e=0wRfk6</v>
      </c>
    </row>
    <row r="321" spans="1:2" x14ac:dyDescent="0.25">
      <c r="A321">
        <v>318</v>
      </c>
      <c r="B321" s="18" t="str">
        <f>HYPERLINK("https://ieeg-my.sharepoint.com/:b:/g/personal/transparencia_ieeg_org_mx/IQBlauafk6elSZ5ME5kk6GXKAd2LJSJL5tIqo6Bm8fWJ-ew?e=80yBdg")</f>
        <v>https://ieeg-my.sharepoint.com/:b:/g/personal/transparencia_ieeg_org_mx/IQBlauafk6elSZ5ME5kk6GXKAd2LJSJL5tIqo6Bm8fWJ-ew?e=80yBdg</v>
      </c>
    </row>
    <row r="322" spans="1:2" x14ac:dyDescent="0.25">
      <c r="A322">
        <v>319</v>
      </c>
      <c r="B322" s="18" t="str">
        <f>HYPERLINK("https://ieeg-my.sharepoint.com/:b:/g/personal/transparencia_ieeg_org_mx/IQCxF7ZUnevMR7F9n5-CvLcFASJhT8tKkiy2QVEMUt1YV_I?e=vGgX8b")</f>
        <v>https://ieeg-my.sharepoint.com/:b:/g/personal/transparencia_ieeg_org_mx/IQCxF7ZUnevMR7F9n5-CvLcFASJhT8tKkiy2QVEMUt1YV_I?e=vGgX8b</v>
      </c>
    </row>
    <row r="323" spans="1:2" x14ac:dyDescent="0.25">
      <c r="A323">
        <v>320</v>
      </c>
      <c r="B323" s="18" t="str">
        <f>HYPERLINK("https://ieeg-my.sharepoint.com/:b:/g/personal/transparencia_ieeg_org_mx/IQAORLj96Dk2RIPQyURk0kkLAdolxZnam5RREd9jSuRS9e0?e=N9d99R")</f>
        <v>https://ieeg-my.sharepoint.com/:b:/g/personal/transparencia_ieeg_org_mx/IQAORLj96Dk2RIPQyURk0kkLAdolxZnam5RREd9jSuRS9e0?e=N9d99R</v>
      </c>
    </row>
    <row r="324" spans="1:2" x14ac:dyDescent="0.25">
      <c r="A324">
        <v>321</v>
      </c>
      <c r="B324" s="18" t="str">
        <f>HYPERLINK("https://ieeg-my.sharepoint.com/:b:/g/personal/transparencia_ieeg_org_mx/IQC2QNCpoyToS4hk2SpJzdfsAYff0iLiqUZsvYgYah3oCB0?e=XOh90I")</f>
        <v>https://ieeg-my.sharepoint.com/:b:/g/personal/transparencia_ieeg_org_mx/IQC2QNCpoyToS4hk2SpJzdfsAYff0iLiqUZsvYgYah3oCB0?e=XOh90I</v>
      </c>
    </row>
    <row r="325" spans="1:2" x14ac:dyDescent="0.25">
      <c r="A325">
        <v>322</v>
      </c>
      <c r="B325" s="18" t="str">
        <f>HYPERLINK("https://ieeg-my.sharepoint.com/:b:/g/personal/transparencia_ieeg_org_mx/IQAAxCoh1rcyQoAm6rTVsbQgAU787YaRd-H7VPTvLWWt_GA?e=SSKmMY")</f>
        <v>https://ieeg-my.sharepoint.com/:b:/g/personal/transparencia_ieeg_org_mx/IQAAxCoh1rcyQoAm6rTVsbQgAU787YaRd-H7VPTvLWWt_GA?e=SSKmMY</v>
      </c>
    </row>
    <row r="326" spans="1:2" x14ac:dyDescent="0.25">
      <c r="A326">
        <v>323</v>
      </c>
      <c r="B326" s="18" t="str">
        <f>HYPERLINK("https://ieeg-my.sharepoint.com/:b:/g/personal/transparencia_ieeg_org_mx/IQDrzpOvgoZZSZRlz9N1DMlGAbMOZndz952GgltuFloqiu0?e=AePWtz")</f>
        <v>https://ieeg-my.sharepoint.com/:b:/g/personal/transparencia_ieeg_org_mx/IQDrzpOvgoZZSZRlz9N1DMlGAbMOZndz952GgltuFloqiu0?e=AePWtz</v>
      </c>
    </row>
    <row r="327" spans="1:2" x14ac:dyDescent="0.25">
      <c r="A327">
        <v>324</v>
      </c>
      <c r="B327" s="18" t="str">
        <f>HYPERLINK("https://ieeg-my.sharepoint.com/:b:/g/personal/transparencia_ieeg_org_mx/IQDs7JRETdwpQ5roDxMldidfASC8bSgHIV_A-2VP49r6UZw?e=bJTaId")</f>
        <v>https://ieeg-my.sharepoint.com/:b:/g/personal/transparencia_ieeg_org_mx/IQDs7JRETdwpQ5roDxMldidfASC8bSgHIV_A-2VP49r6UZw?e=bJTaId</v>
      </c>
    </row>
    <row r="328" spans="1:2" x14ac:dyDescent="0.25">
      <c r="A328">
        <v>325</v>
      </c>
      <c r="B328" s="18" t="str">
        <f>HYPERLINK("https://ieeg-my.sharepoint.com/:b:/g/personal/transparencia_ieeg_org_mx/IQA3e3LZRPNGQbaIoQZTx5xBAfROUhZERh-Ga4_ykySSXyE?e=5ZzVwS")</f>
        <v>https://ieeg-my.sharepoint.com/:b:/g/personal/transparencia_ieeg_org_mx/IQA3e3LZRPNGQbaIoQZTx5xBAfROUhZERh-Ga4_ykySSXyE?e=5ZzVwS</v>
      </c>
    </row>
    <row r="329" spans="1:2" x14ac:dyDescent="0.25">
      <c r="A329">
        <v>326</v>
      </c>
      <c r="B329" s="18" t="str">
        <f>HYPERLINK("https://ieeg-my.sharepoint.com/:b:/g/personal/transparencia_ieeg_org_mx/IQAmJ_n9umAYQrmw_GEkHqQ2Ad9xHVboj9pJrkNr0JFbE94?e=Vnt1TK")</f>
        <v>https://ieeg-my.sharepoint.com/:b:/g/personal/transparencia_ieeg_org_mx/IQAmJ_n9umAYQrmw_GEkHqQ2Ad9xHVboj9pJrkNr0JFbE94?e=Vnt1TK</v>
      </c>
    </row>
    <row r="330" spans="1:2" x14ac:dyDescent="0.25">
      <c r="A330">
        <v>327</v>
      </c>
      <c r="B330" s="18" t="str">
        <f>HYPERLINK("https://ieeg-my.sharepoint.com/:b:/g/personal/transparencia_ieeg_org_mx/IQACUEuBDaMWSZoNSHSbjw14AbvlG-qtz9C-TggYCTbgPfc?e=lzBwpa")</f>
        <v>https://ieeg-my.sharepoint.com/:b:/g/personal/transparencia_ieeg_org_mx/IQACUEuBDaMWSZoNSHSbjw14AbvlG-qtz9C-TggYCTbgPfc?e=lzBwpa</v>
      </c>
    </row>
    <row r="331" spans="1:2" x14ac:dyDescent="0.25">
      <c r="A331">
        <v>328</v>
      </c>
      <c r="B331" s="18" t="str">
        <f>HYPERLINK("https://ieeg-my.sharepoint.com/:b:/g/personal/transparencia_ieeg_org_mx/IQDyYRA9oif7RbXc81ylqSlcAc9cEdQf_Y2y_3uvAz36R5E?e=7KQfVm")</f>
        <v>https://ieeg-my.sharepoint.com/:b:/g/personal/transparencia_ieeg_org_mx/IQDyYRA9oif7RbXc81ylqSlcAc9cEdQf_Y2y_3uvAz36R5E?e=7KQfVm</v>
      </c>
    </row>
    <row r="332" spans="1:2" x14ac:dyDescent="0.25">
      <c r="A332">
        <v>329</v>
      </c>
      <c r="B332" s="18" t="str">
        <f>HYPERLINK("https://ieeg-my.sharepoint.com/:b:/g/personal/transparencia_ieeg_org_mx/IQDy-c7xd4anRJOnwjdOteihAb0u0W_zJBt7qY9w4FBShxw?e=3rbFxc")</f>
        <v>https://ieeg-my.sharepoint.com/:b:/g/personal/transparencia_ieeg_org_mx/IQDy-c7xd4anRJOnwjdOteihAb0u0W_zJBt7qY9w4FBShxw?e=3rbFxc</v>
      </c>
    </row>
    <row r="333" spans="1:2" x14ac:dyDescent="0.25">
      <c r="A333">
        <v>330</v>
      </c>
      <c r="B333" s="18" t="str">
        <f>HYPERLINK("https://ieeg-my.sharepoint.com/:b:/g/personal/transparencia_ieeg_org_mx/IQARQTt2xVFzT4Mmf-KXo8ktAS5XT5ksunXlb2egCMtAAjU?e=1R0wXG")</f>
        <v>https://ieeg-my.sharepoint.com/:b:/g/personal/transparencia_ieeg_org_mx/IQARQTt2xVFzT4Mmf-KXo8ktAS5XT5ksunXlb2egCMtAAjU?e=1R0wXG</v>
      </c>
    </row>
    <row r="334" spans="1:2" x14ac:dyDescent="0.25">
      <c r="A334">
        <v>331</v>
      </c>
      <c r="B334" s="18" t="str">
        <f>HYPERLINK("https://ieeg-my.sharepoint.com/:b:/g/personal/transparencia_ieeg_org_mx/IQB3Rz1p0ZMgRovEeJVm1tZWAftLrL1HqfNdC_Lm8LnGNgg?e=5vv7jY")</f>
        <v>https://ieeg-my.sharepoint.com/:b:/g/personal/transparencia_ieeg_org_mx/IQB3Rz1p0ZMgRovEeJVm1tZWAftLrL1HqfNdC_Lm8LnGNgg?e=5vv7jY</v>
      </c>
    </row>
    <row r="335" spans="1:2" x14ac:dyDescent="0.25">
      <c r="A335">
        <v>332</v>
      </c>
      <c r="B335" s="18" t="str">
        <f>HYPERLINK("https://ieeg-my.sharepoint.com/:b:/g/personal/transparencia_ieeg_org_mx/IQDX5vTcL_8wSLQW62Cwd1zEAdCRV6AyPe69O34G1tVgmQU?e=I2aujC")</f>
        <v>https://ieeg-my.sharepoint.com/:b:/g/personal/transparencia_ieeg_org_mx/IQDX5vTcL_8wSLQW62Cwd1zEAdCRV6AyPe69O34G1tVgmQU?e=I2aujC</v>
      </c>
    </row>
    <row r="336" spans="1:2" x14ac:dyDescent="0.25">
      <c r="A336">
        <v>333</v>
      </c>
      <c r="B336" s="18" t="str">
        <f>HYPERLINK("https://ieeg-my.sharepoint.com/:b:/g/personal/transparencia_ieeg_org_mx/IQCR9GzZho5wTpzWqyRrZl5JAb1ongNTWw1HW_4IjU2xi98?e=gIavlu")</f>
        <v>https://ieeg-my.sharepoint.com/:b:/g/personal/transparencia_ieeg_org_mx/IQCR9GzZho5wTpzWqyRrZl5JAb1ongNTWw1HW_4IjU2xi98?e=gIavlu</v>
      </c>
    </row>
    <row r="337" spans="1:2" x14ac:dyDescent="0.25">
      <c r="A337">
        <v>334</v>
      </c>
      <c r="B337" s="18" t="str">
        <f>HYPERLINK("https://ieeg-my.sharepoint.com/:b:/g/personal/transparencia_ieeg_org_mx/IQADcCPAL2GlTo77XNVL8F4mAUiHjUrepP93-ULdmEXPue0?e=G17J7R")</f>
        <v>https://ieeg-my.sharepoint.com/:b:/g/personal/transparencia_ieeg_org_mx/IQADcCPAL2GlTo77XNVL8F4mAUiHjUrepP93-ULdmEXPue0?e=G17J7R</v>
      </c>
    </row>
    <row r="338" spans="1:2" x14ac:dyDescent="0.25">
      <c r="A338">
        <v>335</v>
      </c>
      <c r="B338" s="18" t="str">
        <f>HYPERLINK("https://ieeg-my.sharepoint.com/:b:/g/personal/transparencia_ieeg_org_mx/IQAMGNlJNPWITI3QXoU1m3mBAd0_58CjYEPjcQQ8dCmQjnw?e=R8adBZ")</f>
        <v>https://ieeg-my.sharepoint.com/:b:/g/personal/transparencia_ieeg_org_mx/IQAMGNlJNPWITI3QXoU1m3mBAd0_58CjYEPjcQQ8dCmQjnw?e=R8adBZ</v>
      </c>
    </row>
    <row r="339" spans="1:2" x14ac:dyDescent="0.25">
      <c r="A339">
        <v>336</v>
      </c>
      <c r="B339" s="18" t="str">
        <f>HYPERLINK("https://ieeg-my.sharepoint.com/:b:/g/personal/transparencia_ieeg_org_mx/IQAvB3ANSf5RRJEWVKijF9TPAZ3iYQjVxNSJ4nvV_k9Z_UM?e=QPkAeZ")</f>
        <v>https://ieeg-my.sharepoint.com/:b:/g/personal/transparencia_ieeg_org_mx/IQAvB3ANSf5RRJEWVKijF9TPAZ3iYQjVxNSJ4nvV_k9Z_UM?e=QPkAeZ</v>
      </c>
    </row>
    <row r="340" spans="1:2" x14ac:dyDescent="0.25">
      <c r="A340">
        <v>337</v>
      </c>
      <c r="B340" s="18" t="str">
        <f>HYPERLINK("https://ieeg-my.sharepoint.com/:b:/g/personal/transparencia_ieeg_org_mx/IQCnFMmIkrx4RpEr6_LZM42UAXK0K-qNMnYFha9Oj9eHkto?e=QJ8tmF")</f>
        <v>https://ieeg-my.sharepoint.com/:b:/g/personal/transparencia_ieeg_org_mx/IQCnFMmIkrx4RpEr6_LZM42UAXK0K-qNMnYFha9Oj9eHkto?e=QJ8tmF</v>
      </c>
    </row>
    <row r="341" spans="1:2" x14ac:dyDescent="0.25">
      <c r="A341">
        <v>338</v>
      </c>
      <c r="B341" s="18" t="str">
        <f>HYPERLINK("https://ieeg-my.sharepoint.com/:b:/g/personal/transparencia_ieeg_org_mx/IQBONFSE8hcxQ6spViMv_bx1AZqFMecDPbDBwWL3v_cFRmo?e=fAg6Jh")</f>
        <v>https://ieeg-my.sharepoint.com/:b:/g/personal/transparencia_ieeg_org_mx/IQBONFSE8hcxQ6spViMv_bx1AZqFMecDPbDBwWL3v_cFRmo?e=fAg6Jh</v>
      </c>
    </row>
    <row r="342" spans="1:2" x14ac:dyDescent="0.25">
      <c r="A342">
        <v>339</v>
      </c>
      <c r="B342" s="18" t="str">
        <f>HYPERLINK("https://ieeg-my.sharepoint.com/:b:/g/personal/transparencia_ieeg_org_mx/IQAUtQsJmZzCTqS-hBbHMLYdARRgLYh-Qrh0WYFZnH3_WC0?e=cOn129")</f>
        <v>https://ieeg-my.sharepoint.com/:b:/g/personal/transparencia_ieeg_org_mx/IQAUtQsJmZzCTqS-hBbHMLYdARRgLYh-Qrh0WYFZnH3_WC0?e=cOn129</v>
      </c>
    </row>
    <row r="343" spans="1:2" x14ac:dyDescent="0.25">
      <c r="A343">
        <v>340</v>
      </c>
      <c r="B343" s="18" t="str">
        <f>HYPERLINK("https://ieeg-my.sharepoint.com/:b:/g/personal/transparencia_ieeg_org_mx/IQAYS22asR0qR7ZHvtd1hBv6AWnnkZbtZeICyQsLR7_Oquk?e=09dFKf")</f>
        <v>https://ieeg-my.sharepoint.com/:b:/g/personal/transparencia_ieeg_org_mx/IQAYS22asR0qR7ZHvtd1hBv6AWnnkZbtZeICyQsLR7_Oquk?e=09dFKf</v>
      </c>
    </row>
    <row r="344" spans="1:2" x14ac:dyDescent="0.25">
      <c r="A344">
        <v>341</v>
      </c>
      <c r="B344" s="18" t="str">
        <f>HYPERLINK("https://ieeg-my.sharepoint.com/:b:/g/personal/transparencia_ieeg_org_mx/IQD9VOj3kZ5_S4ksWftmy1HgARx-CfM-dFdQgFAwDj56YVs?e=99vbCp")</f>
        <v>https://ieeg-my.sharepoint.com/:b:/g/personal/transparencia_ieeg_org_mx/IQD9VOj3kZ5_S4ksWftmy1HgARx-CfM-dFdQgFAwDj56YVs?e=99vbCp</v>
      </c>
    </row>
    <row r="345" spans="1:2" x14ac:dyDescent="0.25">
      <c r="A345">
        <v>342</v>
      </c>
      <c r="B345" s="18" t="str">
        <f>HYPERLINK("https://ieeg-my.sharepoint.com/:b:/g/personal/transparencia_ieeg_org_mx/IQC-VFkgZnHyQ6oxFI5EYNEpAbFNLmJChAjDGR5zAGLVjJ0?e=YOA9Fh")</f>
        <v>https://ieeg-my.sharepoint.com/:b:/g/personal/transparencia_ieeg_org_mx/IQC-VFkgZnHyQ6oxFI5EYNEpAbFNLmJChAjDGR5zAGLVjJ0?e=YOA9Fh</v>
      </c>
    </row>
    <row r="346" spans="1:2" x14ac:dyDescent="0.25">
      <c r="A346">
        <v>343</v>
      </c>
      <c r="B346" s="18" t="str">
        <f>HYPERLINK("https://ieeg-my.sharepoint.com/:b:/g/personal/transparencia_ieeg_org_mx/IQBkKQ6nc-WoSKPdUzDK1STvAU_QWmwbxjHZ8mag-GLoOsk?e=2MYCMj")</f>
        <v>https://ieeg-my.sharepoint.com/:b:/g/personal/transparencia_ieeg_org_mx/IQBkKQ6nc-WoSKPdUzDK1STvAU_QWmwbxjHZ8mag-GLoOsk?e=2MYCMj</v>
      </c>
    </row>
    <row r="347" spans="1:2" x14ac:dyDescent="0.25">
      <c r="A347">
        <v>344</v>
      </c>
      <c r="B347" s="18" t="str">
        <f>HYPERLINK("https://ieeg-my.sharepoint.com/:b:/g/personal/transparencia_ieeg_org_mx/IQCjL0wfyaJWTZS6TvcUiKwsAcomczBf6m25y1ZruYjxGR4?e=jCD0dZ")</f>
        <v>https://ieeg-my.sharepoint.com/:b:/g/personal/transparencia_ieeg_org_mx/IQCjL0wfyaJWTZS6TvcUiKwsAcomczBf6m25y1ZruYjxGR4?e=jCD0dZ</v>
      </c>
    </row>
    <row r="348" spans="1:2" x14ac:dyDescent="0.25">
      <c r="A348">
        <v>345</v>
      </c>
      <c r="B348" s="18" t="str">
        <f>HYPERLINK("https://ieeg-my.sharepoint.com/:b:/g/personal/transparencia_ieeg_org_mx/IQCiuTk_sHImRqJaOqz7ppUoAaUoT0N9bTg-XJOcLRQ9vRo?e=Ll6bz2")</f>
        <v>https://ieeg-my.sharepoint.com/:b:/g/personal/transparencia_ieeg_org_mx/IQCiuTk_sHImRqJaOqz7ppUoAaUoT0N9bTg-XJOcLRQ9vRo?e=Ll6bz2</v>
      </c>
    </row>
    <row r="349" spans="1:2" x14ac:dyDescent="0.25">
      <c r="A349">
        <v>346</v>
      </c>
      <c r="B349" s="18" t="str">
        <f>HYPERLINK("https://ieeg-my.sharepoint.com/:b:/g/personal/transparencia_ieeg_org_mx/IQB8NkhCoinMTLs1IXrV4qkiAdKojCH6f9wowqeb7npCjcI?e=hj4eAL")</f>
        <v>https://ieeg-my.sharepoint.com/:b:/g/personal/transparencia_ieeg_org_mx/IQB8NkhCoinMTLs1IXrV4qkiAdKojCH6f9wowqeb7npCjcI?e=hj4eAL</v>
      </c>
    </row>
    <row r="350" spans="1:2" x14ac:dyDescent="0.25">
      <c r="A350">
        <v>347</v>
      </c>
      <c r="B350" s="18" t="str">
        <f>HYPERLINK("https://ieeg-my.sharepoint.com/:b:/g/personal/transparencia_ieeg_org_mx/IQCDT9UvAIFWQpXtZomyMw8XAaoFIiaaXoJkvAoFs-IjDaA?e=81e4x8")</f>
        <v>https://ieeg-my.sharepoint.com/:b:/g/personal/transparencia_ieeg_org_mx/IQCDT9UvAIFWQpXtZomyMw8XAaoFIiaaXoJkvAoFs-IjDaA?e=81e4x8</v>
      </c>
    </row>
    <row r="351" spans="1:2" x14ac:dyDescent="0.25">
      <c r="A351">
        <v>348</v>
      </c>
      <c r="B351" s="18" t="str">
        <f>HYPERLINK("https://ieeg-my.sharepoint.com/:b:/g/personal/transparencia_ieeg_org_mx/IQAa29P6Ez7aT4aqpp0J3z6PAR9ojFzrKrrjho4MjL26sA8?e=PNFvXb")</f>
        <v>https://ieeg-my.sharepoint.com/:b:/g/personal/transparencia_ieeg_org_mx/IQAa29P6Ez7aT4aqpp0J3z6PAR9ojFzrKrrjho4MjL26sA8?e=PNFvXb</v>
      </c>
    </row>
    <row r="352" spans="1:2" x14ac:dyDescent="0.25">
      <c r="A352">
        <v>349</v>
      </c>
      <c r="B352" s="18" t="str">
        <f>HYPERLINK("https://ieeg-my.sharepoint.com/:b:/g/personal/transparencia_ieeg_org_mx/IQDpi90-Rb4PTJEr9MXwFsfBAQWP5tTTDor1IeD1vTgsavQ?e=hN4d6i")</f>
        <v>https://ieeg-my.sharepoint.com/:b:/g/personal/transparencia_ieeg_org_mx/IQDpi90-Rb4PTJEr9MXwFsfBAQWP5tTTDor1IeD1vTgsavQ?e=hN4d6i</v>
      </c>
    </row>
    <row r="353" spans="1:2" x14ac:dyDescent="0.25">
      <c r="A353">
        <v>350</v>
      </c>
      <c r="B353" s="18" t="str">
        <f>HYPERLINK("https://ieeg-my.sharepoint.com/:b:/g/personal/transparencia_ieeg_org_mx/IQD8Ak8grvhIQYxbl6iuKcOEAT54FdHNvYFFx3Th6MMNXvI?e=jscc20")</f>
        <v>https://ieeg-my.sharepoint.com/:b:/g/personal/transparencia_ieeg_org_mx/IQD8Ak8grvhIQYxbl6iuKcOEAT54FdHNvYFFx3Th6MMNXvI?e=jscc20</v>
      </c>
    </row>
    <row r="354" spans="1:2" x14ac:dyDescent="0.25">
      <c r="A354">
        <v>351</v>
      </c>
      <c r="B354" s="18" t="str">
        <f>HYPERLINK("https://ieeg-my.sharepoint.com/:b:/g/personal/transparencia_ieeg_org_mx/IQCQDJHkq4W2RIJkF0gA7YF5AR4MRskah5x4tjW-8xDf9Bk?e=YYcz73")</f>
        <v>https://ieeg-my.sharepoint.com/:b:/g/personal/transparencia_ieeg_org_mx/IQCQDJHkq4W2RIJkF0gA7YF5AR4MRskah5x4tjW-8xDf9Bk?e=YYcz73</v>
      </c>
    </row>
    <row r="355" spans="1:2" x14ac:dyDescent="0.25">
      <c r="A355">
        <v>352</v>
      </c>
      <c r="B355" s="18" t="str">
        <f>HYPERLINK("https://ieeg-my.sharepoint.com/:b:/g/personal/transparencia_ieeg_org_mx/IQAWVzBHz_c_T7onVftU4zkaAeSAJboOIX416BXXf8q-h9U?e=lhEvHV")</f>
        <v>https://ieeg-my.sharepoint.com/:b:/g/personal/transparencia_ieeg_org_mx/IQAWVzBHz_c_T7onVftU4zkaAeSAJboOIX416BXXf8q-h9U?e=lhEvHV</v>
      </c>
    </row>
    <row r="356" spans="1:2" x14ac:dyDescent="0.25">
      <c r="A356">
        <v>353</v>
      </c>
      <c r="B356" s="18" t="str">
        <f>HYPERLINK("https://ieeg-my.sharepoint.com/:b:/g/personal/transparencia_ieeg_org_mx/IQAIFx-KF60KRLHn8KoJVD0JAQDyAjqkxBUBUreUR3gfdrg?e=tr9KNg")</f>
        <v>https://ieeg-my.sharepoint.com/:b:/g/personal/transparencia_ieeg_org_mx/IQAIFx-KF60KRLHn8KoJVD0JAQDyAjqkxBUBUreUR3gfdrg?e=tr9KNg</v>
      </c>
    </row>
    <row r="357" spans="1:2" x14ac:dyDescent="0.25">
      <c r="A357">
        <v>354</v>
      </c>
      <c r="B357" s="18" t="str">
        <f>HYPERLINK("https://ieeg-my.sharepoint.com/:b:/g/personal/transparencia_ieeg_org_mx/IQBypiq7U8u7S7JzV77E9h8rAS8p2Kuh3tUVOdnYgj1LKKY?e=FkkIYa")</f>
        <v>https://ieeg-my.sharepoint.com/:b:/g/personal/transparencia_ieeg_org_mx/IQBypiq7U8u7S7JzV77E9h8rAS8p2Kuh3tUVOdnYgj1LKKY?e=FkkIYa</v>
      </c>
    </row>
    <row r="358" spans="1:2" x14ac:dyDescent="0.25">
      <c r="A358">
        <v>355</v>
      </c>
      <c r="B358" s="18" t="str">
        <f>HYPERLINK("https://ieeg-my.sharepoint.com/:b:/g/personal/transparencia_ieeg_org_mx/IQDHz00cjjRMRJthnGkMj0ZqAV0ae6zmVbpumP7KFPAPNxM?e=aGLcYM")</f>
        <v>https://ieeg-my.sharepoint.com/:b:/g/personal/transparencia_ieeg_org_mx/IQDHz00cjjRMRJthnGkMj0ZqAV0ae6zmVbpumP7KFPAPNxM?e=aGLcYM</v>
      </c>
    </row>
    <row r="359" spans="1:2" x14ac:dyDescent="0.25">
      <c r="A359">
        <v>356</v>
      </c>
      <c r="B359" s="18" t="str">
        <f>HYPERLINK("https://ieeg-my.sharepoint.com/:b:/g/personal/transparencia_ieeg_org_mx/IQDC22B_w5nFSooh4j1zGq3xAcii05Al5kaZMm6IFNFUKts?e=S1rpkU")</f>
        <v>https://ieeg-my.sharepoint.com/:b:/g/personal/transparencia_ieeg_org_mx/IQDC22B_w5nFSooh4j1zGq3xAcii05Al5kaZMm6IFNFUKts?e=S1rpkU</v>
      </c>
    </row>
    <row r="360" spans="1:2" x14ac:dyDescent="0.25">
      <c r="A360">
        <v>357</v>
      </c>
      <c r="B360" s="18" t="str">
        <f>HYPERLINK("https://ieeg-my.sharepoint.com/:b:/g/personal/transparencia_ieeg_org_mx/IQCLR9C94U95SJtS_sq9md-ZAeIm0YZREc7ArFH_7P8ttjk?e=VXY5pb")</f>
        <v>https://ieeg-my.sharepoint.com/:b:/g/personal/transparencia_ieeg_org_mx/IQCLR9C94U95SJtS_sq9md-ZAeIm0YZREc7ArFH_7P8ttjk?e=VXY5pb</v>
      </c>
    </row>
    <row r="361" spans="1:2" x14ac:dyDescent="0.25">
      <c r="A361">
        <v>358</v>
      </c>
      <c r="B361" s="18" t="str">
        <f>HYPERLINK("https://ieeg-my.sharepoint.com/:b:/g/personal/transparencia_ieeg_org_mx/IQCxJ6k67NRqRI5s6m3Iye8eAQocyPiNVyZYR85k2yA6lvs?e=CMYTOQ")</f>
        <v>https://ieeg-my.sharepoint.com/:b:/g/personal/transparencia_ieeg_org_mx/IQCxJ6k67NRqRI5s6m3Iye8eAQocyPiNVyZYR85k2yA6lvs?e=CMYTOQ</v>
      </c>
    </row>
    <row r="362" spans="1:2" x14ac:dyDescent="0.25">
      <c r="A362">
        <v>359</v>
      </c>
      <c r="B362" s="18" t="str">
        <f>HYPERLINK("https://ieeg-my.sharepoint.com/:b:/g/personal/transparencia_ieeg_org_mx/IQA14bVrh-B3SoGnsUf9rNAKATZi3uYDckgZmhlLCdt2xJA?e=g73A36")</f>
        <v>https://ieeg-my.sharepoint.com/:b:/g/personal/transparencia_ieeg_org_mx/IQA14bVrh-B3SoGnsUf9rNAKATZi3uYDckgZmhlLCdt2xJA?e=g73A36</v>
      </c>
    </row>
    <row r="363" spans="1:2" x14ac:dyDescent="0.25">
      <c r="A363">
        <v>360</v>
      </c>
      <c r="B363" s="18" t="str">
        <f>HYPERLINK("https://ieeg-my.sharepoint.com/:b:/g/personal/transparencia_ieeg_org_mx/IQBoxnyntH42Q5NXK35q2DNrAd21dCO-osoWrH5BbYu0aVU?e=mi7BVf")</f>
        <v>https://ieeg-my.sharepoint.com/:b:/g/personal/transparencia_ieeg_org_mx/IQBoxnyntH42Q5NXK35q2DNrAd21dCO-osoWrH5BbYu0aVU?e=mi7BVf</v>
      </c>
    </row>
    <row r="364" spans="1:2" x14ac:dyDescent="0.25">
      <c r="A364">
        <v>361</v>
      </c>
      <c r="B364" s="18" t="str">
        <f>HYPERLINK("https://ieeg-my.sharepoint.com/:b:/g/personal/transparencia_ieeg_org_mx/IQBs-nZx2-MSSYVVCG4-6Mi-Afp61PYxuQCgs7cEAWMZiHs?e=VN3mL9")</f>
        <v>https://ieeg-my.sharepoint.com/:b:/g/personal/transparencia_ieeg_org_mx/IQBs-nZx2-MSSYVVCG4-6Mi-Afp61PYxuQCgs7cEAWMZiHs?e=VN3mL9</v>
      </c>
    </row>
    <row r="365" spans="1:2" x14ac:dyDescent="0.25">
      <c r="A365">
        <v>362</v>
      </c>
      <c r="B365" s="18" t="str">
        <f>HYPERLINK("https://ieeg-my.sharepoint.com/:b:/g/personal/transparencia_ieeg_org_mx/IQBv6bWz90NdQ5obi2jfPeLtASf1u5n8kHqj-fyGLNkwRgk?e=79vqew")</f>
        <v>https://ieeg-my.sharepoint.com/:b:/g/personal/transparencia_ieeg_org_mx/IQBv6bWz90NdQ5obi2jfPeLtASf1u5n8kHqj-fyGLNkwRgk?e=79vqew</v>
      </c>
    </row>
    <row r="366" spans="1:2" x14ac:dyDescent="0.25">
      <c r="A366">
        <v>363</v>
      </c>
      <c r="B366" s="18" t="str">
        <f>HYPERLINK("https://ieeg-my.sharepoint.com/:b:/g/personal/transparencia_ieeg_org_mx/IQCXVgzjJBvDRqRpWGNJ_38DAZ5pE_h7vtdra7JyjdVFb8U?e=PcxcWH")</f>
        <v>https://ieeg-my.sharepoint.com/:b:/g/personal/transparencia_ieeg_org_mx/IQCXVgzjJBvDRqRpWGNJ_38DAZ5pE_h7vtdra7JyjdVFb8U?e=PcxcWH</v>
      </c>
    </row>
    <row r="367" spans="1:2" x14ac:dyDescent="0.25">
      <c r="A367">
        <v>364</v>
      </c>
      <c r="B367" s="18" t="str">
        <f>HYPERLINK("https://ieeg-my.sharepoint.com/:b:/g/personal/transparencia_ieeg_org_mx/IQBiUBdsEmEgSZ5ucflhv-qYAa2wjNybt_VZBmagQzbSnko?e=naT4ob")</f>
        <v>https://ieeg-my.sharepoint.com/:b:/g/personal/transparencia_ieeg_org_mx/IQBiUBdsEmEgSZ5ucflhv-qYAa2wjNybt_VZBmagQzbSnko?e=naT4ob</v>
      </c>
    </row>
    <row r="368" spans="1:2" x14ac:dyDescent="0.25">
      <c r="A368">
        <v>365</v>
      </c>
      <c r="B368" s="18" t="str">
        <f>HYPERLINK("https://ieeg-my.sharepoint.com/:b:/g/personal/transparencia_ieeg_org_mx/IQBmlys8L1nxQby1EyZbNZIEAfQj98yVU8u4osw0Ovw2wto?e=BUyTNm")</f>
        <v>https://ieeg-my.sharepoint.com/:b:/g/personal/transparencia_ieeg_org_mx/IQBmlys8L1nxQby1EyZbNZIEAfQj98yVU8u4osw0Ovw2wto?e=BUyTNm</v>
      </c>
    </row>
    <row r="369" spans="1:2" x14ac:dyDescent="0.25">
      <c r="A369">
        <v>366</v>
      </c>
      <c r="B369" s="18" t="str">
        <f>HYPERLINK("https://ieeg-my.sharepoint.com/:b:/g/personal/transparencia_ieeg_org_mx/IQBmlys8L1nxQby1EyZbNZIEAfQj98yVU8u4osw0Ovw2wto?e=BUyTNm")</f>
        <v>https://ieeg-my.sharepoint.com/:b:/g/personal/transparencia_ieeg_org_mx/IQBmlys8L1nxQby1EyZbNZIEAfQj98yVU8u4osw0Ovw2wto?e=BUyTNm</v>
      </c>
    </row>
    <row r="370" spans="1:2" x14ac:dyDescent="0.25">
      <c r="A370">
        <v>367</v>
      </c>
      <c r="B370" s="18" t="str">
        <f>HYPERLINK("https://ieeg-my.sharepoint.com/:b:/g/personal/transparencia_ieeg_org_mx/IQCiLuXqK2DOTIrqmQ1UGIOpAWtGYTRf6-v5WfDyPsUeKEA?e=KHCOX7")</f>
        <v>https://ieeg-my.sharepoint.com/:b:/g/personal/transparencia_ieeg_org_mx/IQCiLuXqK2DOTIrqmQ1UGIOpAWtGYTRf6-v5WfDyPsUeKEA?e=KHCOX7</v>
      </c>
    </row>
    <row r="371" spans="1:2" x14ac:dyDescent="0.25">
      <c r="A371">
        <v>368</v>
      </c>
      <c r="B371" s="18" t="str">
        <f>HYPERLINK("https://ieeg-my.sharepoint.com/:b:/g/personal/transparencia_ieeg_org_mx/IQCWbCehKyiiQre1CHRIHI_aAXlEvi9l9HDPnZeslduBCYk?e=cZt1zU")</f>
        <v>https://ieeg-my.sharepoint.com/:b:/g/personal/transparencia_ieeg_org_mx/IQCWbCehKyiiQre1CHRIHI_aAXlEvi9l9HDPnZeslduBCYk?e=cZt1zU</v>
      </c>
    </row>
    <row r="372" spans="1:2" x14ac:dyDescent="0.25">
      <c r="A372">
        <v>369</v>
      </c>
      <c r="B372" s="18" t="str">
        <f>HYPERLINK("https://ieeg-my.sharepoint.com/:b:/g/personal/transparencia_ieeg_org_mx/IQB7hhjyd_YHRbG5XG4ts2OrAeS1MfGEsypYAJWrBiNKMyY?e=O8hFjg")</f>
        <v>https://ieeg-my.sharepoint.com/:b:/g/personal/transparencia_ieeg_org_mx/IQB7hhjyd_YHRbG5XG4ts2OrAeS1MfGEsypYAJWrBiNKMyY?e=O8hFjg</v>
      </c>
    </row>
    <row r="373" spans="1:2" x14ac:dyDescent="0.25">
      <c r="A373">
        <v>370</v>
      </c>
      <c r="B373" s="18" t="str">
        <f>HYPERLINK("https://ieeg-my.sharepoint.com/:b:/g/personal/transparencia_ieeg_org_mx/IQAnQuwW_xS_SokIjdjPxH_FAYp9a5g6trrecST9JZzUu_g?e=lSfxJ5")</f>
        <v>https://ieeg-my.sharepoint.com/:b:/g/personal/transparencia_ieeg_org_mx/IQAnQuwW_xS_SokIjdjPxH_FAYp9a5g6trrecST9JZzUu_g?e=lSfxJ5</v>
      </c>
    </row>
    <row r="374" spans="1:2" x14ac:dyDescent="0.25">
      <c r="A374">
        <v>371</v>
      </c>
      <c r="B374" s="18" t="str">
        <f>HYPERLINK("https://ieeg-my.sharepoint.com/:b:/g/personal/transparencia_ieeg_org_mx/IQCEpgLLqTiVS6zDUtnHVaHhAbHVR7F-HTZwQiNrYUk0DRM?e=rZt3pP")</f>
        <v>https://ieeg-my.sharepoint.com/:b:/g/personal/transparencia_ieeg_org_mx/IQCEpgLLqTiVS6zDUtnHVaHhAbHVR7F-HTZwQiNrYUk0DRM?e=rZt3pP</v>
      </c>
    </row>
    <row r="375" spans="1:2" x14ac:dyDescent="0.25">
      <c r="A375">
        <v>372</v>
      </c>
      <c r="B375" s="18" t="str">
        <f>HYPERLINK("https://ieeg-my.sharepoint.com/:b:/g/personal/transparencia_ieeg_org_mx/IQAdS26Hc27OQq937MIxYWHoAQIpG9s5ah_vg8fpmyP3Hh4?e=4dozhO")</f>
        <v>https://ieeg-my.sharepoint.com/:b:/g/personal/transparencia_ieeg_org_mx/IQAdS26Hc27OQq937MIxYWHoAQIpG9s5ah_vg8fpmyP3Hh4?e=4dozhO</v>
      </c>
    </row>
    <row r="376" spans="1:2" x14ac:dyDescent="0.25">
      <c r="A376">
        <v>373</v>
      </c>
      <c r="B376" s="18" t="str">
        <f>HYPERLINK("https://ieeg-my.sharepoint.com/:b:/g/personal/transparencia_ieeg_org_mx/IQBbohr0b_ZtQKiUxhwofkoHARKBPXt1sfb8Tsh3byUa_C4?e=hyJI2m")</f>
        <v>https://ieeg-my.sharepoint.com/:b:/g/personal/transparencia_ieeg_org_mx/IQBbohr0b_ZtQKiUxhwofkoHARKBPXt1sfb8Tsh3byUa_C4?e=hyJI2m</v>
      </c>
    </row>
    <row r="377" spans="1:2" x14ac:dyDescent="0.25">
      <c r="A377">
        <v>374</v>
      </c>
      <c r="B377" s="18" t="str">
        <f>HYPERLINK("https://ieeg-my.sharepoint.com/:b:/g/personal/transparencia_ieeg_org_mx/IQAdkhhC4c0YRZsig-XaTqmhAaXc2_K-aEV8iVYwoNW5z8A?e=jceemM")</f>
        <v>https://ieeg-my.sharepoint.com/:b:/g/personal/transparencia_ieeg_org_mx/IQAdkhhC4c0YRZsig-XaTqmhAaXc2_K-aEV8iVYwoNW5z8A?e=jceemM</v>
      </c>
    </row>
    <row r="378" spans="1:2" x14ac:dyDescent="0.25">
      <c r="A378">
        <v>375</v>
      </c>
      <c r="B378" s="18" t="str">
        <f>HYPERLINK("https://ieeg-my.sharepoint.com/:b:/g/personal/transparencia_ieeg_org_mx/IQBwDQhUX4UhS5VUt4Ws5wftAauJRury7Gn3uLEGOcrLodI?e=LbsF74")</f>
        <v>https://ieeg-my.sharepoint.com/:b:/g/personal/transparencia_ieeg_org_mx/IQBwDQhUX4UhS5VUt4Ws5wftAauJRury7Gn3uLEGOcrLodI?e=LbsF74</v>
      </c>
    </row>
    <row r="379" spans="1:2" x14ac:dyDescent="0.25">
      <c r="A379">
        <v>376</v>
      </c>
      <c r="B379" s="18" t="str">
        <f>HYPERLINK("https://ieeg-my.sharepoint.com/:b:/g/personal/transparencia_ieeg_org_mx/IQAc1dUlaNxFTIPLoNcINdFlAbsjg1Pwq3RCUAnfOsOum-g?e=zkMXC5")</f>
        <v>https://ieeg-my.sharepoint.com/:b:/g/personal/transparencia_ieeg_org_mx/IQAc1dUlaNxFTIPLoNcINdFlAbsjg1Pwq3RCUAnfOsOum-g?e=zkMXC5</v>
      </c>
    </row>
    <row r="380" spans="1:2" x14ac:dyDescent="0.25">
      <c r="A380">
        <v>377</v>
      </c>
      <c r="B380" s="18" t="str">
        <f>HYPERLINK("https://ieeg-my.sharepoint.com/:b:/g/personal/transparencia_ieeg_org_mx/IQArN8yaGXAORLhK-Qr8eqC-AQbF6PEKTA7ottuXaYrQiRs?e=KhzfHW")</f>
        <v>https://ieeg-my.sharepoint.com/:b:/g/personal/transparencia_ieeg_org_mx/IQArN8yaGXAORLhK-Qr8eqC-AQbF6PEKTA7ottuXaYrQiRs?e=KhzfHW</v>
      </c>
    </row>
    <row r="381" spans="1:2" x14ac:dyDescent="0.25">
      <c r="A381">
        <v>378</v>
      </c>
      <c r="B381" s="18" t="str">
        <f>HYPERLINK("https://ieeg-my.sharepoint.com/:b:/g/personal/transparencia_ieeg_org_mx/IQAtKHOubElmSbG4cMm5GQTrAQVq4CU69Uymwjbs9jylScY?e=asSY3d")</f>
        <v>https://ieeg-my.sharepoint.com/:b:/g/personal/transparencia_ieeg_org_mx/IQAtKHOubElmSbG4cMm5GQTrAQVq4CU69Uymwjbs9jylScY?e=asSY3d</v>
      </c>
    </row>
    <row r="382" spans="1:2" x14ac:dyDescent="0.25">
      <c r="A382">
        <v>379</v>
      </c>
      <c r="B382" s="18" t="str">
        <f>HYPERLINK("https://ieeg-my.sharepoint.com/:b:/g/personal/transparencia_ieeg_org_mx/IQDsDSyPZXyYQ4J0R82JUr2oAW7Zf2zB9JZT21wzfutXdmI?e=UhLFWx")</f>
        <v>https://ieeg-my.sharepoint.com/:b:/g/personal/transparencia_ieeg_org_mx/IQDsDSyPZXyYQ4J0R82JUr2oAW7Zf2zB9JZT21wzfutXdmI?e=UhLFWx</v>
      </c>
    </row>
    <row r="383" spans="1:2" x14ac:dyDescent="0.25">
      <c r="A383">
        <v>380</v>
      </c>
      <c r="B383" s="18" t="str">
        <f>HYPERLINK("https://ieeg-my.sharepoint.com/:b:/g/personal/transparencia_ieeg_org_mx/IQAhcvlf9FbyT5cWbtzLCfmnAZ__zrkQw4TGE0vESRqKieo?e=o2eCoL")</f>
        <v>https://ieeg-my.sharepoint.com/:b:/g/personal/transparencia_ieeg_org_mx/IQAhcvlf9FbyT5cWbtzLCfmnAZ__zrkQw4TGE0vESRqKieo?e=o2eCoL</v>
      </c>
    </row>
    <row r="384" spans="1:2" x14ac:dyDescent="0.25">
      <c r="A384">
        <v>381</v>
      </c>
      <c r="B384" s="18" t="str">
        <f>HYPERLINK("https://ieeg-my.sharepoint.com/:b:/g/personal/transparencia_ieeg_org_mx/IQC1bt07rOYLSIXK8NAj5x4-AeBGgQBSXd8FEnhiGlhln04?e=Fusftc")</f>
        <v>https://ieeg-my.sharepoint.com/:b:/g/personal/transparencia_ieeg_org_mx/IQC1bt07rOYLSIXK8NAj5x4-AeBGgQBSXd8FEnhiGlhln04?e=Fusftc</v>
      </c>
    </row>
    <row r="385" spans="1:2" x14ac:dyDescent="0.25">
      <c r="A385">
        <v>382</v>
      </c>
      <c r="B385" s="18" t="str">
        <f>HYPERLINK("https://ieeg-my.sharepoint.com/:b:/g/personal/transparencia_ieeg_org_mx/IQBhqDvAHbIzQ6zTsB6c6KSQAb9UVFySRvLLNURk8Aw4dzA?e=0p1HMW")</f>
        <v>https://ieeg-my.sharepoint.com/:b:/g/personal/transparencia_ieeg_org_mx/IQBhqDvAHbIzQ6zTsB6c6KSQAb9UVFySRvLLNURk8Aw4dzA?e=0p1HMW</v>
      </c>
    </row>
    <row r="386" spans="1:2" x14ac:dyDescent="0.25">
      <c r="A386">
        <v>383</v>
      </c>
      <c r="B386" s="18" t="str">
        <f>HYPERLINK("https://ieeg-my.sharepoint.com/:b:/g/personal/transparencia_ieeg_org_mx/IQAEdP_vHOiGTbtVmRJpCQC2Aejb8Y4xTRQUn_YCAhhVO5U?e=cDIWbb")</f>
        <v>https://ieeg-my.sharepoint.com/:b:/g/personal/transparencia_ieeg_org_mx/IQAEdP_vHOiGTbtVmRJpCQC2Aejb8Y4xTRQUn_YCAhhVO5U?e=cDIWbb</v>
      </c>
    </row>
    <row r="387" spans="1:2" x14ac:dyDescent="0.25">
      <c r="A387">
        <v>384</v>
      </c>
      <c r="B387" s="18" t="str">
        <f>HYPERLINK("https://ieeg-my.sharepoint.com/:b:/g/personal/transparencia_ieeg_org_mx/IQDYycWmjUBmQ5tHjENpewG3AStda6lCj9cDaoXx9a_R_gw?e=XOl5pA")</f>
        <v>https://ieeg-my.sharepoint.com/:b:/g/personal/transparencia_ieeg_org_mx/IQDYycWmjUBmQ5tHjENpewG3AStda6lCj9cDaoXx9a_R_gw?e=XOl5pA</v>
      </c>
    </row>
    <row r="388" spans="1:2" x14ac:dyDescent="0.25">
      <c r="A388">
        <v>385</v>
      </c>
      <c r="B388" s="18" t="str">
        <f>HYPERLINK("https://ieeg-my.sharepoint.com/:b:/g/personal/transparencia_ieeg_org_mx/IQDu8uckTJDDT7Q9cya7kstZAXPcI5xx2fT_jMiOQJMM_ek?e=DJ2YCJ")</f>
        <v>https://ieeg-my.sharepoint.com/:b:/g/personal/transparencia_ieeg_org_mx/IQDu8uckTJDDT7Q9cya7kstZAXPcI5xx2fT_jMiOQJMM_ek?e=DJ2YCJ</v>
      </c>
    </row>
    <row r="389" spans="1:2" x14ac:dyDescent="0.25">
      <c r="A389">
        <v>386</v>
      </c>
      <c r="B389" s="18" t="str">
        <f>HYPERLINK("https://ieeg-my.sharepoint.com/:b:/g/personal/transparencia_ieeg_org_mx/IQDtTwwT2YCjTZLEZcUQ21gtAU9gbQsiQrdvwzl8dqUZNXc?e=w7kWgL")</f>
        <v>https://ieeg-my.sharepoint.com/:b:/g/personal/transparencia_ieeg_org_mx/IQDtTwwT2YCjTZLEZcUQ21gtAU9gbQsiQrdvwzl8dqUZNXc?e=w7kWgL</v>
      </c>
    </row>
    <row r="390" spans="1:2" x14ac:dyDescent="0.25">
      <c r="A390">
        <v>387</v>
      </c>
      <c r="B390" s="18" t="str">
        <f>HYPERLINK("https://ieeg-my.sharepoint.com/:b:/g/personal/transparencia_ieeg_org_mx/IQCsRSBOYO6rTb62e_HA8436AecBj5NUffrFXt2HiaHG4qw?e=euYPwi")</f>
        <v>https://ieeg-my.sharepoint.com/:b:/g/personal/transparencia_ieeg_org_mx/IQCsRSBOYO6rTb62e_HA8436AecBj5NUffrFXt2HiaHG4qw?e=euYPwi</v>
      </c>
    </row>
    <row r="391" spans="1:2" x14ac:dyDescent="0.25">
      <c r="A391">
        <v>388</v>
      </c>
      <c r="B391" s="18" t="str">
        <f>HYPERLINK("https://ieeg-my.sharepoint.com/:b:/g/personal/transparencia_ieeg_org_mx/IQBdnB46sysRQ6TW85oqJpj5AbL-6SDYBiPoLjgABZXBdxw?e=a9UkwV")</f>
        <v>https://ieeg-my.sharepoint.com/:b:/g/personal/transparencia_ieeg_org_mx/IQBdnB46sysRQ6TW85oqJpj5AbL-6SDYBiPoLjgABZXBdxw?e=a9UkwV</v>
      </c>
    </row>
    <row r="392" spans="1:2" x14ac:dyDescent="0.25">
      <c r="A392">
        <v>389</v>
      </c>
      <c r="B392" s="18" t="str">
        <f>HYPERLINK("https://ieeg-my.sharepoint.com/:b:/g/personal/transparencia_ieeg_org_mx/IQAv5wY5Pub7Rq7pULYCqgLrAakXTB7Z6GlET2JY41_Vo-k?e=fBV4NL")</f>
        <v>https://ieeg-my.sharepoint.com/:b:/g/personal/transparencia_ieeg_org_mx/IQAv5wY5Pub7Rq7pULYCqgLrAakXTB7Z6GlET2JY41_Vo-k?e=fBV4NL</v>
      </c>
    </row>
    <row r="393" spans="1:2" x14ac:dyDescent="0.25">
      <c r="A393">
        <v>390</v>
      </c>
      <c r="B393" s="18" t="str">
        <f>HYPERLINK("https://ieeg-my.sharepoint.com/:b:/g/personal/transparencia_ieeg_org_mx/IQANbGRbd7ypQofs0w0rpvxtAVKUm1FUA1hEpYAB_mqITdQ?e=jzub8l")</f>
        <v>https://ieeg-my.sharepoint.com/:b:/g/personal/transparencia_ieeg_org_mx/IQANbGRbd7ypQofs0w0rpvxtAVKUm1FUA1hEpYAB_mqITdQ?e=jzub8l</v>
      </c>
    </row>
    <row r="394" spans="1:2" x14ac:dyDescent="0.25">
      <c r="A394">
        <v>391</v>
      </c>
      <c r="B394" s="18" t="str">
        <f>HYPERLINK("https://ieeg-my.sharepoint.com/:b:/g/personal/transparencia_ieeg_org_mx/IQA8pGc-HA8mR4ei6vTw_fFYAQ8L3gsLOqE-3PE0zzVj6Bc?e=mKsSBx")</f>
        <v>https://ieeg-my.sharepoint.com/:b:/g/personal/transparencia_ieeg_org_mx/IQA8pGc-HA8mR4ei6vTw_fFYAQ8L3gsLOqE-3PE0zzVj6Bc?e=mKsSBx</v>
      </c>
    </row>
    <row r="395" spans="1:2" x14ac:dyDescent="0.25">
      <c r="A395">
        <v>392</v>
      </c>
      <c r="B395" s="18" t="str">
        <f>HYPERLINK("https://ieeg-my.sharepoint.com/:b:/g/personal/transparencia_ieeg_org_mx/IQDKCChHIsvjR5bNLb9I0uY1ATq0nGudOQ3Z1-wpmamJABI?e=tslnS8")</f>
        <v>https://ieeg-my.sharepoint.com/:b:/g/personal/transparencia_ieeg_org_mx/IQDKCChHIsvjR5bNLb9I0uY1ATq0nGudOQ3Z1-wpmamJABI?e=tslnS8</v>
      </c>
    </row>
    <row r="396" spans="1:2" x14ac:dyDescent="0.25">
      <c r="A396">
        <v>393</v>
      </c>
      <c r="B396" s="18" t="str">
        <f>HYPERLINK("https://ieeg-my.sharepoint.com/:b:/g/personal/transparencia_ieeg_org_mx/IQDIa8-fTeM_RbFn6Yo-VeSgAQB5WcGlPtrGcY_9WKyu5wI?e=ww1qg6")</f>
        <v>https://ieeg-my.sharepoint.com/:b:/g/personal/transparencia_ieeg_org_mx/IQDIa8-fTeM_RbFn6Yo-VeSgAQB5WcGlPtrGcY_9WKyu5wI?e=ww1qg6</v>
      </c>
    </row>
    <row r="397" spans="1:2" x14ac:dyDescent="0.25">
      <c r="A397">
        <v>394</v>
      </c>
      <c r="B397" s="18" t="str">
        <f>HYPERLINK("https://ieeg-my.sharepoint.com/:b:/g/personal/transparencia_ieeg_org_mx/IQBj3XMMaRs1RKcpLBhykOgEAaoOOyrckJxJoffUJpcM1z4?e=Qetnmp")</f>
        <v>https://ieeg-my.sharepoint.com/:b:/g/personal/transparencia_ieeg_org_mx/IQBj3XMMaRs1RKcpLBhykOgEAaoOOyrckJxJoffUJpcM1z4?e=Qetnmp</v>
      </c>
    </row>
    <row r="398" spans="1:2" x14ac:dyDescent="0.25">
      <c r="A398">
        <v>395</v>
      </c>
      <c r="B398" s="18" t="str">
        <f>HYPERLINK("https://ieeg-my.sharepoint.com/:b:/g/personal/transparencia_ieeg_org_mx/IQBRZIaZxxk8R6Mg1KVGhnCgAfxax14RDYLn-k7JSwLjfn0?e=2jMnFV")</f>
        <v>https://ieeg-my.sharepoint.com/:b:/g/personal/transparencia_ieeg_org_mx/IQBRZIaZxxk8R6Mg1KVGhnCgAfxax14RDYLn-k7JSwLjfn0?e=2jMnFV</v>
      </c>
    </row>
    <row r="399" spans="1:2" x14ac:dyDescent="0.25">
      <c r="A399">
        <v>396</v>
      </c>
      <c r="B399" s="18" t="str">
        <f>HYPERLINK("https://ieeg-my.sharepoint.com/:b:/g/personal/transparencia_ieeg_org_mx/IQAhE-zBhUpxTJMqWH_6che2AVAeXIXCFR4GywsNb7d6IPg?e=l5MPy3")</f>
        <v>https://ieeg-my.sharepoint.com/:b:/g/personal/transparencia_ieeg_org_mx/IQAhE-zBhUpxTJMqWH_6che2AVAeXIXCFR4GywsNb7d6IPg?e=l5MPy3</v>
      </c>
    </row>
    <row r="400" spans="1:2" x14ac:dyDescent="0.25">
      <c r="A400">
        <v>397</v>
      </c>
      <c r="B400" s="18" t="str">
        <f>HYPERLINK("https://ieeg-my.sharepoint.com/:b:/g/personal/transparencia_ieeg_org_mx/IQAhZJg-o7e0TIwMc_FF6hu9AdUO6jnYdXtkemkJV8a3TMc?e=zbHC8k")</f>
        <v>https://ieeg-my.sharepoint.com/:b:/g/personal/transparencia_ieeg_org_mx/IQAhZJg-o7e0TIwMc_FF6hu9AdUO6jnYdXtkemkJV8a3TMc?e=zbHC8k</v>
      </c>
    </row>
    <row r="401" spans="1:2" x14ac:dyDescent="0.25">
      <c r="A401">
        <v>398</v>
      </c>
      <c r="B401" s="18" t="str">
        <f>HYPERLINK("https://ieeg-my.sharepoint.com/:b:/g/personal/transparencia_ieeg_org_mx/IQBBrCsbteejTovRXdKrhkUhAYiyWkpFpw9rJKuu0Aw6ErM?e=Bve2sN")</f>
        <v>https://ieeg-my.sharepoint.com/:b:/g/personal/transparencia_ieeg_org_mx/IQBBrCsbteejTovRXdKrhkUhAYiyWkpFpw9rJKuu0Aw6ErM?e=Bve2sN</v>
      </c>
    </row>
    <row r="402" spans="1:2" x14ac:dyDescent="0.25">
      <c r="A402">
        <v>399</v>
      </c>
      <c r="B402" s="18" t="str">
        <f>HYPERLINK("https://ieeg-my.sharepoint.com/:b:/g/personal/transparencia_ieeg_org_mx/IQD-53aJbRKxSooPfPE9NpMfAQJuDvo4UFXG0jKkSGUbz28?e=hKSXIS")</f>
        <v>https://ieeg-my.sharepoint.com/:b:/g/personal/transparencia_ieeg_org_mx/IQD-53aJbRKxSooPfPE9NpMfAQJuDvo4UFXG0jKkSGUbz28?e=hKSXIS</v>
      </c>
    </row>
    <row r="403" spans="1:2" x14ac:dyDescent="0.25">
      <c r="A403">
        <v>400</v>
      </c>
      <c r="B403" s="18" t="str">
        <f>HYPERLINK("https://ieeg-my.sharepoint.com/:b:/g/personal/transparencia_ieeg_org_mx/IQDeN9fpm9mkRY3VxjJlHK51Adzot3uh22ZtWZz2llQTiiw?e=8SLxco")</f>
        <v>https://ieeg-my.sharepoint.com/:b:/g/personal/transparencia_ieeg_org_mx/IQDeN9fpm9mkRY3VxjJlHK51Adzot3uh22ZtWZz2llQTiiw?e=8SLxco</v>
      </c>
    </row>
    <row r="404" spans="1:2" x14ac:dyDescent="0.25">
      <c r="A404">
        <v>401</v>
      </c>
      <c r="B404" s="18" t="str">
        <f>HYPERLINK("https://ieeg-my.sharepoint.com/:b:/g/personal/transparencia_ieeg_org_mx/IQCFWTkuxNACSbg2KGSEBVLxAW85JSciY3cXP6XnUbEYaa8?e=8SwbV3")</f>
        <v>https://ieeg-my.sharepoint.com/:b:/g/personal/transparencia_ieeg_org_mx/IQCFWTkuxNACSbg2KGSEBVLxAW85JSciY3cXP6XnUbEYaa8?e=8SwbV3</v>
      </c>
    </row>
    <row r="405" spans="1:2" x14ac:dyDescent="0.25">
      <c r="A405">
        <v>402</v>
      </c>
      <c r="B405" s="18" t="str">
        <f>HYPERLINK("https://ieeg-my.sharepoint.com/:b:/g/personal/transparencia_ieeg_org_mx/IQBiY0cPrvPdTbGAJUYFz20fAQxA8jK8P-mBFbRC8Ye0QeI?e=ytaKmu")</f>
        <v>https://ieeg-my.sharepoint.com/:b:/g/personal/transparencia_ieeg_org_mx/IQBiY0cPrvPdTbGAJUYFz20fAQxA8jK8P-mBFbRC8Ye0QeI?e=ytaKmu</v>
      </c>
    </row>
    <row r="406" spans="1:2" x14ac:dyDescent="0.25">
      <c r="A406">
        <v>403</v>
      </c>
      <c r="B406" s="18" t="str">
        <f>HYPERLINK("https://ieeg-my.sharepoint.com/:b:/g/personal/transparencia_ieeg_org_mx/IQBzmsqAdF0nS4Mtuh0j4a0IAeJxg_GMfz8me5aI_h3BuQE?e=P28UJe")</f>
        <v>https://ieeg-my.sharepoint.com/:b:/g/personal/transparencia_ieeg_org_mx/IQBzmsqAdF0nS4Mtuh0j4a0IAeJxg_GMfz8me5aI_h3BuQE?e=P28UJe</v>
      </c>
    </row>
    <row r="407" spans="1:2" x14ac:dyDescent="0.25">
      <c r="A407">
        <v>404</v>
      </c>
      <c r="B407" s="18" t="str">
        <f>HYPERLINK("https://ieeg-my.sharepoint.com/:b:/g/personal/transparencia_ieeg_org_mx/IQBVzsO3R8q7Tqgvem5DTJvKAahSV6my_WuM8uATpx0Lo7k?e=9Fs8HS")</f>
        <v>https://ieeg-my.sharepoint.com/:b:/g/personal/transparencia_ieeg_org_mx/IQBVzsO3R8q7Tqgvem5DTJvKAahSV6my_WuM8uATpx0Lo7k?e=9Fs8HS</v>
      </c>
    </row>
    <row r="408" spans="1:2" x14ac:dyDescent="0.25">
      <c r="A408">
        <v>405</v>
      </c>
      <c r="B408" s="18" t="str">
        <f>HYPERLINK("https://ieeg-my.sharepoint.com/:b:/g/personal/transparencia_ieeg_org_mx/IQBJqqa4rXR8QbTEtzjFURgvAVtGvnFmXYCgJZCTIM4wCYE?e=eHFzxA")</f>
        <v>https://ieeg-my.sharepoint.com/:b:/g/personal/transparencia_ieeg_org_mx/IQBJqqa4rXR8QbTEtzjFURgvAVtGvnFmXYCgJZCTIM4wCYE?e=eHFzxA</v>
      </c>
    </row>
    <row r="409" spans="1:2" x14ac:dyDescent="0.25">
      <c r="A409">
        <v>406</v>
      </c>
      <c r="B409" s="18" t="str">
        <f>HYPERLINK("https://ieeg-my.sharepoint.com/:b:/g/personal/transparencia_ieeg_org_mx/IQB-zd0CeM_1SaDnPKGIOfxEAVYDkpgqxmjlLlj8QdEpIVs?e=mYrqWu")</f>
        <v>https://ieeg-my.sharepoint.com/:b:/g/personal/transparencia_ieeg_org_mx/IQB-zd0CeM_1SaDnPKGIOfxEAVYDkpgqxmjlLlj8QdEpIVs?e=mYrqWu</v>
      </c>
    </row>
    <row r="410" spans="1:2" x14ac:dyDescent="0.25">
      <c r="A410">
        <v>407</v>
      </c>
      <c r="B410" s="18" t="str">
        <f>HYPERLINK("https://ieeg-my.sharepoint.com/:b:/g/personal/transparencia_ieeg_org_mx/IQBUDhas-32lS5MIFZ0Z1KEZATlGZ-Axf14NCgQXos3Ymk8?e=9NnGIg")</f>
        <v>https://ieeg-my.sharepoint.com/:b:/g/personal/transparencia_ieeg_org_mx/IQBUDhas-32lS5MIFZ0Z1KEZATlGZ-Axf14NCgQXos3Ymk8?e=9NnGIg</v>
      </c>
    </row>
    <row r="411" spans="1:2" x14ac:dyDescent="0.25">
      <c r="A411">
        <v>408</v>
      </c>
      <c r="B411" s="18" t="str">
        <f>HYPERLINK("https://ieeg-my.sharepoint.com/:b:/g/personal/transparencia_ieeg_org_mx/IQA-68RB-7ZMSpWof81u3H8SAd8KFdOPntkhbwhlmFVOCq8?e=Go45I3")</f>
        <v>https://ieeg-my.sharepoint.com/:b:/g/personal/transparencia_ieeg_org_mx/IQA-68RB-7ZMSpWof81u3H8SAd8KFdOPntkhbwhlmFVOCq8?e=Go45I3</v>
      </c>
    </row>
  </sheetData>
  <hyperlinks>
    <hyperlink ref="B4" r:id="rId1" display="https://ieeg-my.sharepoint.com/:b:/g/personal/transparencia_ieeg_org_mx/IQD2o55xaHSXRrHk-xXtKCZ1ARy1U9aQ5mv0cN9cUNrF7C8?e=NfUiPO" xr:uid="{ACE037FA-28EB-475C-BB10-2B4CA1E2C2CB}"/>
    <hyperlink ref="B5" r:id="rId2" display="https://ieeg-my.sharepoint.com/:b:/g/personal/transparencia_ieeg_org_mx/IQDwhz89uMV0R5VKluIGBmqQARnMI2YD79tF_O9iD6ZKcSc?e=MxZYJx" xr:uid="{1FBA4805-8A98-4AD5-ABA3-157010F82D0E}"/>
    <hyperlink ref="B6" r:id="rId3" display="https://ieeg-my.sharepoint.com/:b:/g/personal/transparencia_ieeg_org_mx/IQDrg3NlHUlCQb6PyIJOiJrGAbKoC6lnJfA-Oo9JRXsDL-U?e=72B3Cg" xr:uid="{A9DA480A-8B6B-4D5F-96B8-764EE34B5BAF}"/>
    <hyperlink ref="B7" r:id="rId4" display="https://ieeg-my.sharepoint.com/:b:/g/personal/transparencia_ieeg_org_mx/IQBuMBHC1U88Q4WDZSI5SDr2AUtIpaD8ZU_l2TaFwcA7mcg?e=NdeMyg" xr:uid="{DE1645C0-D4CA-4F5A-AA0E-B81148837C36}"/>
    <hyperlink ref="B8" r:id="rId5" display="https://ieeg-my.sharepoint.com/:b:/g/personal/transparencia_ieeg_org_mx/IQAXNyE6pY98Q638EHWuTmSYAc-iAvTGNKubnfOq135GYyA?e=WT17Sc" xr:uid="{4FD246E0-F8AF-485D-8A79-33BB28167499}"/>
    <hyperlink ref="B9" r:id="rId6" display="https://ieeg-my.sharepoint.com/:b:/g/personal/transparencia_ieeg_org_mx/IQDepbgTn8EiQIt_CSHAgmRAASSDHtpuqVtvmP4-37AMl6s?e=m94dpf" xr:uid="{19481A2A-029F-4EF8-B8E0-FC3036EF390C}"/>
    <hyperlink ref="B10" r:id="rId7" display="https://ieeg-my.sharepoint.com/:b:/g/personal/transparencia_ieeg_org_mx/IQBL0ILsVUKoQLzpMA_7S632AZ97Dh9rKE1QdgsWEzDIhDM?e=O7o7kv" xr:uid="{D98EBA7E-4DD5-4700-982B-90984E2DFAD7}"/>
    <hyperlink ref="B11" r:id="rId8" display="https://ieeg-my.sharepoint.com/:b:/g/personal/transparencia_ieeg_org_mx/IQCwVQQ1hpo4TZZ48iCjQPQtAby6ote1XKhqhsOprBcQ6Y8?e=ywMfeH" xr:uid="{A4C39890-8E42-4735-9133-54A2E6106F1E}"/>
    <hyperlink ref="B12" r:id="rId9" display="https://ieeg-my.sharepoint.com/:b:/g/personal/transparencia_ieeg_org_mx/IQDVRVY0vI_MQaSeBzyu0KEQATp5s7Y2zNZT55H-ipIggOw?e=Od3L6k" xr:uid="{98B2E2CC-450E-4979-B246-C1E7F339D344}"/>
    <hyperlink ref="B13" r:id="rId10" display="https://ieeg-my.sharepoint.com/:b:/g/personal/transparencia_ieeg_org_mx/IQAWBH329-uVTYD52rJVwxStATMKNmDGWAf-L4F5ZhZGGBA?e=Hqmihf" xr:uid="{32E6ACDA-5DCA-4D3D-ADF0-EAFFD411A454}"/>
    <hyperlink ref="B14" r:id="rId11" display="https://ieeg-my.sharepoint.com/:b:/g/personal/transparencia_ieeg_org_mx/IQAeHwBE4PP7Q6XkJgSHvV_QAcBSnqc_0ytFC3s3aKNQcZI?e=zXvbVA" xr:uid="{BF40DBBA-DEC3-4F82-A0EF-732A4C6636B4}"/>
    <hyperlink ref="B15" r:id="rId12" display="https://ieeg-my.sharepoint.com/:b:/g/personal/transparencia_ieeg_org_mx/IQAgCPlLRFNeRpFo4LFexpRzAVURx7RQCgZizCZ1Chc-0e4?e=8fOesa" xr:uid="{8B86FC6C-7356-4847-9002-8BCB348FACF5}"/>
    <hyperlink ref="B16" r:id="rId13" display="https://ieeg-my.sharepoint.com/:b:/g/personal/transparencia_ieeg_org_mx/IQDDj85KCYRuS7P4AI1EjELvAWVY-mRfz8YtRFYrCBYJVJ4?e=excTBY" xr:uid="{0C0DAADC-205B-4FB7-A90A-0770B47F9171}"/>
    <hyperlink ref="B17" r:id="rId14" display="https://ieeg-my.sharepoint.com/:b:/g/personal/transparencia_ieeg_org_mx/IQC0VaTvE-FcRYm6KsofXRrWAeEZ6A9VTOzyReDFpG4KX9o?e=dSZI0L" xr:uid="{1C99D805-2967-447E-A34E-C775E9352F91}"/>
    <hyperlink ref="B18" r:id="rId15" display="https://ieeg-my.sharepoint.com/:b:/g/personal/transparencia_ieeg_org_mx/IQDIFJzNKUsPTq8CyuFGb6qNAT5ky6tzcsim6VUBN5sR5mA?e=eW0V5y" xr:uid="{0EAC0000-ABE2-4CA7-B35C-32821C24F796}"/>
    <hyperlink ref="B19" r:id="rId16" display="https://ieeg-my.sharepoint.com/:b:/g/personal/transparencia_ieeg_org_mx/IQB8iLuqlahMR7Drguq9HVD2AWALAz36YG_ZfwCe0UuJCXo?e=jqfwlj" xr:uid="{6E9CB17C-0BA0-44D1-A854-700D1F91AD47}"/>
    <hyperlink ref="B20" r:id="rId17" display="https://ieeg-my.sharepoint.com/:b:/g/personal/transparencia_ieeg_org_mx/IQDBo5TaklIgT4BYDkeNlcroAeRZJ8QWN9KcAPoIb2HyZ1k?e=18SVwT" xr:uid="{24ECEA49-5FF8-41FC-970C-36E102C5AE32}"/>
    <hyperlink ref="B21" r:id="rId18" display="https://ieeg-my.sharepoint.com/:b:/g/personal/transparencia_ieeg_org_mx/IQDOI_OldikmQYohFPb5f21yAUrJszrsSQFSamva8ZDiTUg?e=zZk1pZ" xr:uid="{BBA6F786-A2DC-4813-912A-B527FFC7DD73}"/>
    <hyperlink ref="B22" r:id="rId19" display="https://ieeg-my.sharepoint.com/:b:/g/personal/transparencia_ieeg_org_mx/IQCSc3wXkdpRTL60U86vaEFRARHp2WGk75WTW6euWYvL5wI?e=6lW3bW" xr:uid="{7C004805-CDBF-4236-824E-F0B8D1F9DAC2}"/>
    <hyperlink ref="B23" r:id="rId20" display="https://ieeg-my.sharepoint.com/:b:/g/personal/transparencia_ieeg_org_mx/IQBP2KBspt1cQLUlbApE16mNAYE9ngLJa8hvV_P2Aze9DMU?e=2Ky3vi" xr:uid="{2D9BC358-9B13-4801-9398-E8D860911593}"/>
    <hyperlink ref="B24" r:id="rId21" display="https://ieeg-my.sharepoint.com/:b:/g/personal/transparencia_ieeg_org_mx/IQAbYhC81_9dQ5LgOzvtitKyAe5iwrsi_erh68wCX8sHU-g?e=dxiiLQ" xr:uid="{B25EF402-C7A6-4DC0-A2F2-F0C009E9BAFE}"/>
    <hyperlink ref="B25" r:id="rId22" display="https://ieeg-my.sharepoint.com/:b:/g/personal/transparencia_ieeg_org_mx/IQAMN9G2Cyw8SaXA9cU2l2lJASuyE4zfVpV28TgZFjgSywI?e=RKmaXf" xr:uid="{9A07F795-33DE-4C58-8173-D5BA02BA9B36}"/>
    <hyperlink ref="B26" r:id="rId23" display="https://ieeg-my.sharepoint.com/:b:/g/personal/transparencia_ieeg_org_mx/IQArzsdU4dzGS79MWO2B9wCXAd4YSOe869y8JlenJ1nYV-E?e=fYcIcW" xr:uid="{37E2B424-0627-46B4-A16E-53CBC7D1D070}"/>
    <hyperlink ref="B27" r:id="rId24" display="https://ieeg-my.sharepoint.com/:b:/g/personal/transparencia_ieeg_org_mx/IQCuy2UUlAi4SKJYEEat4KU5AYbx--_SS_CDnssebTG72dk?e=WdsRoG" xr:uid="{5F02F48D-2652-4759-9137-39D567F13964}"/>
    <hyperlink ref="B28" r:id="rId25" display="https://ieeg-my.sharepoint.com/:b:/g/personal/transparencia_ieeg_org_mx/IQDSmtosT9lCT407UY55nYRVAZydKcFeEjEipyBTcehFSpw?e=sZvU8D" xr:uid="{8E36BB11-C40A-4D5B-9357-9025368F455B}"/>
    <hyperlink ref="B29" r:id="rId26" display="https://ieeg-my.sharepoint.com/:b:/g/personal/transparencia_ieeg_org_mx/IQBwrE9pMNVvQZV2pUIPQ2j_AQECk8725CqNFBhch6T5xlA?e=r6SCNA" xr:uid="{C0878942-2B10-4A57-82BC-9EBCA6EF17B7}"/>
    <hyperlink ref="B30" r:id="rId27" display="https://ieeg-my.sharepoint.com/:b:/g/personal/transparencia_ieeg_org_mx/IQAcQoqVjzwHR4OH1fLY1IQhAQn9CvVQSRZf2Zy3ipKlnOs?e=IfxJJd" xr:uid="{E7E1EABB-E8FE-4166-A46B-65DAD712B9D3}"/>
    <hyperlink ref="B31" r:id="rId28" display="https://ieeg-my.sharepoint.com/:b:/g/personal/transparencia_ieeg_org_mx/IQDFRXGmktC5QIXa759nxp5sAd7003fENlXF6WAaT8XGXfc?e=ph9rO4" xr:uid="{8A718A82-A696-412A-A831-4260151D3291}"/>
    <hyperlink ref="B32" r:id="rId29" display="https://ieeg-my.sharepoint.com/:b:/g/personal/transparencia_ieeg_org_mx/IQASPgjqkFzWSIMqF-sifXGPAc03Ob_4yashwYsflBoQu5E?e=lmYWru" xr:uid="{B0B61CC9-398B-4203-B654-B6264BD15684}"/>
    <hyperlink ref="B33" r:id="rId30" display="https://ieeg-my.sharepoint.com/:b:/g/personal/transparencia_ieeg_org_mx/IQCLSn9uVH4xRLOaIpHNnFa-AcrKhKUdzlEfWoxnp9GWpiw?e=4aOtgb" xr:uid="{B80D8916-19BF-4ECE-B364-FB3D745ED783}"/>
    <hyperlink ref="B34" r:id="rId31" display="https://ieeg-my.sharepoint.com/:b:/g/personal/transparencia_ieeg_org_mx/IQCOySnd9q_LQoCGNBn5uZDRAY1YN9tTRLtkg3M2PH4FdxQ?e=4wWPuw" xr:uid="{5F259FC4-1CFA-4EF7-AE98-178A53B6710F}"/>
    <hyperlink ref="B35" r:id="rId32" display="https://ieeg-my.sharepoint.com/:b:/g/personal/transparencia_ieeg_org_mx/IQDPQV5A1QZWS5VTh_3CzwvoAU4MQtto1ySySRfKsyK7YxA?e=0vmJne" xr:uid="{4622620B-B09D-45F1-B1DB-01390F983333}"/>
    <hyperlink ref="B36" r:id="rId33" display="https://ieeg-my.sharepoint.com/:b:/g/personal/transparencia_ieeg_org_mx/IQDL-YeEQMb6SZch-cE4iYVdAUC7OrlRBwaGLsOpBMvuux0?e=ceVwwK" xr:uid="{3A99B9B1-679D-4761-933B-F859DBAE1D46}"/>
    <hyperlink ref="B37" r:id="rId34" display="https://ieeg-my.sharepoint.com/:b:/g/personal/transparencia_ieeg_org_mx/IQAne-WNz15iTZ6Hukjc4BuzAdT-qgBdQYv8UF4WNGzRTGQ?e=ejzEYb" xr:uid="{4845BFD1-E84F-4860-9AC0-BF5EC3260F4D}"/>
    <hyperlink ref="B38" r:id="rId35" display="https://ieeg-my.sharepoint.com/:b:/g/personal/transparencia_ieeg_org_mx/IQDrHPJMf2etT66sJOuRFBEmAe1_dK17xtX872a46FA5Elg?e=J3Mx3x" xr:uid="{E987C001-4EBB-4512-8B5F-ABB5C200FA3B}"/>
    <hyperlink ref="B39" r:id="rId36" display="https://ieeg-my.sharepoint.com/:b:/g/personal/transparencia_ieeg_org_mx/IQDYAuK_E8VfRYcuPFwg5CccAarSuk-WxX6pF5_yK9RY4R0?e=vqTsWh" xr:uid="{22D57A8B-ED24-48CF-A790-1AF098C4C836}"/>
    <hyperlink ref="B40" r:id="rId37" display="https://ieeg-my.sharepoint.com/:b:/g/personal/transparencia_ieeg_org_mx/IQAn5MtUrHaZQbeoJXlstNA-AWl-lswbMqgEVupQFYAiVOs?e=Rx4bpB" xr:uid="{BD41D697-D9E9-41FE-82E3-9E1055BB4EE0}"/>
    <hyperlink ref="B41" r:id="rId38" display="https://ieeg-my.sharepoint.com/:b:/g/personal/transparencia_ieeg_org_mx/IQBopwkxeXnCQYdkuCeZiF69Aen7B2fyU4mJ_oAEhHqOmGI?e=W6dN3h" xr:uid="{8D698A78-B431-453B-89FC-43944761E53E}"/>
    <hyperlink ref="B42" r:id="rId39" display="https://ieeg-my.sharepoint.com/:b:/g/personal/transparencia_ieeg_org_mx/IQA919MEcbhxT5F6zY6-6IG1AaixzyMWb4KtV2dynC_3ekk?e=ZgYQoG" xr:uid="{B865E875-0C43-42FB-B9E8-BCCAAC14864F}"/>
    <hyperlink ref="B43" r:id="rId40" display="https://ieeg-my.sharepoint.com/:b:/g/personal/transparencia_ieeg_org_mx/IQAXusMo_L4oTJb_7S_myJERAdtkJMBJj604PdSU-4sK-mk?e=yTXr3o" xr:uid="{0D3C4133-7093-4DE4-8B8B-80D22F89A567}"/>
    <hyperlink ref="B44" r:id="rId41" display="https://ieeg-my.sharepoint.com/:b:/g/personal/transparencia_ieeg_org_mx/IQD7pA7Fakz8SrudpH1mNFqpARB5wy-biNqPYboPWeBV9OE?e=Y9q4fU" xr:uid="{62A0ADB7-F3CE-45B1-933E-313C0DF334FB}"/>
    <hyperlink ref="B45" r:id="rId42" display="https://ieeg-my.sharepoint.com/:b:/g/personal/transparencia_ieeg_org_mx/IQCNSCvgQQfURoORUkkp1_wcAYNjtCqb8a5CMAjNdBFInzQ?e=EsIA0W" xr:uid="{5684FD18-7208-4A4D-9E2E-7ED9B20BB040}"/>
    <hyperlink ref="B46" r:id="rId43" display="https://ieeg-my.sharepoint.com/:b:/g/personal/transparencia_ieeg_org_mx/IQDU86qzQV3pQZsQLIH4I9WVAXPWRXZxytGCLiWrlZ0FqPU?e=jws2rX" xr:uid="{B6D1A71F-8213-4622-96F5-355E4DBC0EC0}"/>
    <hyperlink ref="B47" r:id="rId44" display="https://ieeg-my.sharepoint.com/:b:/g/personal/transparencia_ieeg_org_mx/IQB4WQPGj49ORJrm2r5S16aXAcPZA5-K1szNTPwuBdNq1lM?e=qoLQEE" xr:uid="{2777FD4E-C970-47CB-AB37-5E8E7BF8E097}"/>
    <hyperlink ref="B48" r:id="rId45" display="https://ieeg-my.sharepoint.com/:b:/g/personal/transparencia_ieeg_org_mx/IQAY2IGNX1unTJX_nN9T-_0MATChhaAh_ZmVzeyZZU3p_nM?e=6EBsRF" xr:uid="{09B13A8F-53E8-4FCB-92F4-D1BF932F5F8B}"/>
    <hyperlink ref="B49" r:id="rId46" display="https://ieeg-my.sharepoint.com/:b:/g/personal/transparencia_ieeg_org_mx/IQBfULvsmNs9SaJl5fBvIxPSAT56jCOriQdN-NhtWV7J3X4?e=5YmJUy" xr:uid="{06867EA5-3870-4376-A6DA-D8ABBE809E02}"/>
    <hyperlink ref="B50" r:id="rId47" display="https://ieeg-my.sharepoint.com/:b:/g/personal/transparencia_ieeg_org_mx/IQARTtL7FHx-QL0wY4XNfE9RAZ_3z6i1q5Fzga_yWWUWRDk?e=UcQoJG" xr:uid="{4DD40097-DB25-47EB-9D59-AC5C5F21C816}"/>
    <hyperlink ref="B51" r:id="rId48" display="https://ieeg-my.sharepoint.com/:b:/g/personal/transparencia_ieeg_org_mx/IQDGLVN9b01pR6IYMTMwoVD7AcykSMEVqJ_18Hua6twm2Yg?e=5gIJUx" xr:uid="{71000C2C-A646-4D12-9E92-A74E6B47D428}"/>
    <hyperlink ref="B52" r:id="rId49" display="https://ieeg-my.sharepoint.com/:b:/g/personal/transparencia_ieeg_org_mx/IQCTveNGf56rTatX5L_jLPekAZFa1tJa9Vh210X-n1DgWfM?e=i2UK8g" xr:uid="{36ED1BC3-51E7-4A1B-94DE-13605BE1BBE4}"/>
    <hyperlink ref="B53" r:id="rId50" display="https://ieeg-my.sharepoint.com/:b:/g/personal/transparencia_ieeg_org_mx/IQD1IFF35loMRqHOXsM99BGyAciIXRjwQMrJO0FzhhW0DgM?e=HeAYli" xr:uid="{8F861301-0411-4108-A79A-926015F9E6E9}"/>
    <hyperlink ref="B54" r:id="rId51" display="https://ieeg-my.sharepoint.com/:b:/g/personal/transparencia_ieeg_org_mx/IQCpBSeRyalORZKkNoZ8D0VdAVxFYaKKiM-Y2U_gvQeZ0fY?e=h9unNX" xr:uid="{5386CF2F-B204-4DC2-BF4F-7C939218DE10}"/>
    <hyperlink ref="B55" r:id="rId52" display="https://ieeg-my.sharepoint.com/:b:/g/personal/transparencia_ieeg_org_mx/IQDMxGGuLmnZSbcckS0sNNwlAT-5brK-NFvU97_okHkLtko?e=vZzmxU" xr:uid="{8E058857-86DA-4798-88B3-3CCC7EB4EC7E}"/>
    <hyperlink ref="B56" r:id="rId53" display="https://ieeg-my.sharepoint.com/:b:/g/personal/transparencia_ieeg_org_mx/IQDAPHcyRTjgQoQpO61t5QUEAbvWdhNVYx72HyOz9meWglw?e=YjkUge" xr:uid="{3C4666E7-8C56-4CC6-BEB8-91789D3826FD}"/>
    <hyperlink ref="B57" r:id="rId54" display="https://ieeg-my.sharepoint.com/:b:/g/personal/transparencia_ieeg_org_mx/IQBR7Wv1cGYaRaFNF0e9L9GsAYNS_CZ7QGVmHfH_kepX-kE?e=y6NMdS" xr:uid="{531D42D3-A3D7-439B-B077-2C0E21ED2C8C}"/>
    <hyperlink ref="B58" r:id="rId55" display="https://ieeg-my.sharepoint.com/:b:/g/personal/transparencia_ieeg_org_mx/IQAcs_dLMIyPSY83VgNJNzc-Ac5OgErsHspapEK_P0OPiHU?e=iuB89o" xr:uid="{4828179D-7849-46DD-9DA5-06C086BEE4F0}"/>
    <hyperlink ref="B59" r:id="rId56" display="https://ieeg-my.sharepoint.com/:b:/g/personal/transparencia_ieeg_org_mx/IQCKBuOrth6DSo-MxF3w0kPJAQVuwEjGrknT5wo_-U-baSQ?e=HoEbhx" xr:uid="{E1C667CF-8FC3-49B5-8757-82222F68E5F2}"/>
    <hyperlink ref="B60" r:id="rId57" display="https://ieeg-my.sharepoint.com/:b:/g/personal/transparencia_ieeg_org_mx/IQAtWzz-a0xMRIpDGdQ4j0b7AdxmfbUZDz0ijYoOxcUJrfE?e=d4ebd1" xr:uid="{C5B18B1B-3449-4AA3-8A8B-522FA03A6818}"/>
    <hyperlink ref="B61" r:id="rId58" display="https://ieeg-my.sharepoint.com/:b:/g/personal/transparencia_ieeg_org_mx/IQAbV7Do2gBDTZh_mq-iLT9gAZzztLpBwIwD2JXFT555rFU?e=g4SydN" xr:uid="{63EBA409-521D-401F-AB5C-497606442E0B}"/>
    <hyperlink ref="B62" r:id="rId59" display="https://ieeg-my.sharepoint.com/:b:/g/personal/transparencia_ieeg_org_mx/IQDr8LkH_CIvQavLCXg_2hXUAbI7fbQJQiNESJjHVX2GTi0?e=o9N1iQ" xr:uid="{C6A7ACEB-ABA1-4633-A022-8F1F342C0765}"/>
    <hyperlink ref="B63" r:id="rId60" display="https://ieeg-my.sharepoint.com/:b:/g/personal/transparencia_ieeg_org_mx/IQAIvjtLnbTwRIiZF52vivVOATXuKWy9aIpMOiaJtP6tex4?e=39Qhpo" xr:uid="{77CBC9BA-B336-4918-B93E-5EA097256D8E}"/>
    <hyperlink ref="B64" r:id="rId61" display="https://ieeg-my.sharepoint.com/:b:/g/personal/transparencia_ieeg_org_mx/IQDLVkL-HVr6SbwC7veMK1g_AeSojA7x8gdQ0vLRVOyTQQs?e=8SB8Dj" xr:uid="{D2BFFB7F-637D-4DE5-A453-CD4C1CA88092}"/>
    <hyperlink ref="B65" r:id="rId62" display="https://ieeg-my.sharepoint.com/:b:/g/personal/transparencia_ieeg_org_mx/IQDOh_GCcvnxRolLxhxC4UgUAa4mxWKSg3BHfohpqH_MCbg?e=XteAXN" xr:uid="{84826BCA-9044-49F0-B40C-03755ED65EA3}"/>
    <hyperlink ref="B66" r:id="rId63" display="https://ieeg-my.sharepoint.com/:b:/g/personal/transparencia_ieeg_org_mx/IQCM9EyzqhnGRatHPZxIVtXNAZAl8NwWG6GDkqePknRWEXU?e=YkLexH" xr:uid="{6D351F6B-7E9C-4883-A452-8BC84D208C74}"/>
    <hyperlink ref="B67" r:id="rId64" display="https://ieeg-my.sharepoint.com/:b:/g/personal/transparencia_ieeg_org_mx/IQBulel3iYscSqM8Z-SfhEU3ATrzjHSWcU6YezBU-qDjS4E?e=JAOgGd" xr:uid="{3EE08247-6111-4C57-8DDC-55491627A23F}"/>
    <hyperlink ref="B68" r:id="rId65" display="https://ieeg-my.sharepoint.com/:b:/g/personal/transparencia_ieeg_org_mx/IQDb5C0hu5bnS4cBDp88nxxHAbIk1Ohg7lToiC4nCZjq-WY?e=0OlThX" xr:uid="{4BCA76EA-5498-4D60-B7AD-0F968A0B04E9}"/>
    <hyperlink ref="B69" r:id="rId66" display="https://ieeg-my.sharepoint.com/:b:/g/personal/transparencia_ieeg_org_mx/IQBS2cQbcpGTS6N1iYH3NAd8AZSMBw8QjdlLKHacdvdxIqk?e=Qz8QnA" xr:uid="{37164091-48E7-40A9-A386-B6A41136FEB9}"/>
    <hyperlink ref="B70" r:id="rId67" display="https://ieeg-my.sharepoint.com/:b:/g/personal/transparencia_ieeg_org_mx/IQDyj9-RTTvgQ636PJL22WxIAdQSmSXHIot5xp6OcPbbRaM?e=Dto671" xr:uid="{75F198C0-C64C-4F98-9FB3-23FD4E0ECD70}"/>
    <hyperlink ref="B71" r:id="rId68" display="https://ieeg-my.sharepoint.com/:b:/g/personal/transparencia_ieeg_org_mx/IQBpj_GxLcn4QaZFF9rlx9F1AeviSJgC5kA4Xxf9aZU_jg8?e=zIaUtD" xr:uid="{3A1684C9-1003-4189-ADD6-71C829FBF22A}"/>
    <hyperlink ref="B72" r:id="rId69" display="https://ieeg-my.sharepoint.com/:b:/g/personal/transparencia_ieeg_org_mx/IQB9bsMAcfqUS6K2HB-N8vFLAWxdUox5QBTZ1O9pzBAFaHU?e=fbIliy" xr:uid="{EA056BEB-46DF-46E9-AF7E-07C464807E48}"/>
    <hyperlink ref="B73" r:id="rId70" display="https://ieeg-my.sharepoint.com/:b:/g/personal/transparencia_ieeg_org_mx/IQA7KFYVFDDjTLF44d8NMg_FAU7slNtftjctflDOtBEItmA?e=hraxOg" xr:uid="{DB9FFCF1-F2F0-493E-849E-72EB801A0395}"/>
    <hyperlink ref="B74" r:id="rId71" display="https://ieeg-my.sharepoint.com/:b:/g/personal/transparencia_ieeg_org_mx/IQDZd5AlYnMgSLsQYYWf5KlIAdryNWqCEpc2lyXhDePOe-Q?e=C86uWL" xr:uid="{62B4D915-4744-4F54-AD3A-0ED2CA29943B}"/>
    <hyperlink ref="B75" r:id="rId72" display="https://ieeg-my.sharepoint.com/:b:/g/personal/transparencia_ieeg_org_mx/IQAnkX8ADbjgS72M-fIVjEyhAXxyGVEthMxAjmuhhEK-4Bg?e=KijERr" xr:uid="{C10C37D8-A628-44BD-94A1-DCA258E414A5}"/>
    <hyperlink ref="B76" r:id="rId73" display="https://ieeg-my.sharepoint.com/:b:/g/personal/transparencia_ieeg_org_mx/IQCEFzxkHMquQK4PFv4JsIj_AY44ZTlz6LxelK1VjfhLyn0?e=ppNlOr" xr:uid="{FFAD374D-DC3D-4E0F-BE55-1EDE00831E22}"/>
    <hyperlink ref="B77" r:id="rId74" display="https://ieeg-my.sharepoint.com/:b:/g/personal/transparencia_ieeg_org_mx/IQBAW3knkaEVS7IUYkzXUHyyAeRhBRZHQva3eTottRFqOI4?e=gwDW1W" xr:uid="{5BD74607-C790-4B00-A1AF-91FC76F9A692}"/>
    <hyperlink ref="B78" r:id="rId75" display="https://ieeg-my.sharepoint.com/:b:/g/personal/transparencia_ieeg_org_mx/IQAL2rgZCgBTQ53-a--7pWKeAYUDKD14MiYw20DGcOeR6a0?e=9LIC3h" xr:uid="{5340186D-8851-4683-B1E8-70028ECD4B32}"/>
    <hyperlink ref="B79" r:id="rId76" display="https://ieeg-my.sharepoint.com/:b:/g/personal/transparencia_ieeg_org_mx/IQCJv-quFjwQTJTli2UFymPsARsi7Jiwr2MOTxtbPpDXbQo?e=61SKTz" xr:uid="{9F86E0F3-9D78-43C1-9C55-5AD5C9EEB3CC}"/>
    <hyperlink ref="B80" r:id="rId77" display="https://ieeg-my.sharepoint.com/:b:/g/personal/transparencia_ieeg_org_mx/IQBya9JElI5LQYtBwfK87rB4ARbmlVoI9Cxo71FgWlnxEOw?e=chLJAq" xr:uid="{D38E1C34-5A46-4870-86CC-79D772B27D5B}"/>
    <hyperlink ref="B81" r:id="rId78" display="https://ieeg-my.sharepoint.com/:b:/g/personal/transparencia_ieeg_org_mx/IQBt5bjux0L-QrsbGEkaV3mZAYN9tFC601_jv7dSTvZTfSg?e=mtinfl" xr:uid="{850B3AB8-F352-4DB3-804F-C4DDF4A9D9D5}"/>
    <hyperlink ref="B84" r:id="rId79" display="https://ieeg-my.sharepoint.com/:b:/g/personal/transparencia_ieeg_org_mx/IQDhpqd_03EkR64pRLp20FCpAbFFNS7HqU6RA0aXgLehAyE?e=C5L89q" xr:uid="{5490D866-E262-4EC7-B067-05C11B511DDB}"/>
    <hyperlink ref="B85" r:id="rId80" display="https://ieeg-my.sharepoint.com/:b:/g/personal/transparencia_ieeg_org_mx/IQA9dO6CTThgTpM4fI4XbXVdAW8D1iysjdJr0hPBkNQbzAI?e=pjLTI2" xr:uid="{D4EFD612-10A8-427C-AE73-200A28C121CC}"/>
    <hyperlink ref="B86" r:id="rId81" display="https://ieeg-my.sharepoint.com/:b:/g/personal/transparencia_ieeg_org_mx/IQAyE-AAQ4osSKYBvNVGZCAcASVxU8ZG8C4HsGTLNW7vGT0?e=bpZ6Lq" xr:uid="{361F835B-0A9A-410F-B8A0-11BF0738AF0A}"/>
    <hyperlink ref="B87" r:id="rId82" display="https://ieeg-my.sharepoint.com/:b:/g/personal/transparencia_ieeg_org_mx/IQAIZqZzbRdrTqsdHKQoDZl6AYLiO8RFsYvA_3Qflrjr68A?e=uUYbXl" xr:uid="{6938A6BE-AFF6-4A87-B384-508985DF19EA}"/>
    <hyperlink ref="B88" r:id="rId83" xr:uid="{71B6B809-27DA-4A16-95A5-DFC102D1A0A4}"/>
    <hyperlink ref="B89" r:id="rId84" display="https://ieeg-my.sharepoint.com/:b:/g/personal/transparencia_ieeg_org_mx/IQAKhT_GSCn7RI7H23MWzFLlAXVhMLbPamTNz1Ma2qVhv1U?e=tMzhTZ" xr:uid="{BF66B83E-695B-49B6-B348-07B69F95C15A}"/>
    <hyperlink ref="B90" r:id="rId85" display="https://ieeg-my.sharepoint.com/:b:/g/personal/transparencia_ieeg_org_mx/IQCQMQoCmqvaSZUJpegv3_5EAbn_fg29vcDexVVCLPvQkFQ?e=UTbk2c" xr:uid="{2F1AE479-117D-4F40-B505-CF614516FDBD}"/>
    <hyperlink ref="B91" r:id="rId86" display="https://ieeg-my.sharepoint.com/:b:/g/personal/transparencia_ieeg_org_mx/IQB6DnDlwgFQQ6ud3V1zD09LAenY62hVb6Bj8yXx7yCThzU?e=ijwA6z" xr:uid="{1EBB669E-CB43-422A-A596-2BA23D21D08D}"/>
    <hyperlink ref="B92" r:id="rId87" display="https://ieeg-my.sharepoint.com/:b:/g/personal/transparencia_ieeg_org_mx/IQDEQChmhurySJcw_hJLzkK7AfVJ328oCa8YPjvYOZTj7ac?e=UCMy1A" xr:uid="{FC9B6978-E88B-42E1-9B3F-F71EB74E86F4}"/>
    <hyperlink ref="B93" r:id="rId88" display="https://ieeg-my.sharepoint.com/:b:/g/personal/transparencia_ieeg_org_mx/IQAuwfmWpCyRRYoKG4weHYjRAXjqgpx7_GrOJtaXzQS7bJA?e=ddeUmh" xr:uid="{A5C5E12D-0DA0-4D8B-ADEE-F9035215A319}"/>
    <hyperlink ref="B94" r:id="rId89" display="https://ieeg-my.sharepoint.com/:b:/g/personal/transparencia_ieeg_org_mx/IQBfLI1Tu7v2TptWx9svVxFKAShm5kSYXsV1W9ZEX5IH2E8?e=4IxL2a" xr:uid="{3CDD2D8D-5193-4947-B7ED-7CEA62348432}"/>
    <hyperlink ref="B95" r:id="rId90" display="https://ieeg-my.sharepoint.com/:b:/g/personal/transparencia_ieeg_org_mx/IQCIKsceadrsSb1KMOgXvX6oAag0BMikBVq1NgzUzRrH3fg?e=ORTacI" xr:uid="{711344DF-2278-4B75-A1DB-05968A9C2D59}"/>
    <hyperlink ref="B96" r:id="rId91" display="https://ieeg-my.sharepoint.com/:b:/g/personal/transparencia_ieeg_org_mx/IQBq9Gl1pCYgRZPq22akOtLQASD-AeiPwydi2gk9KU4qTgg?e=ZZF4a7" xr:uid="{563C5443-D04D-4CE7-8143-77A91BB4FB58}"/>
    <hyperlink ref="B97" r:id="rId92" display="https://ieeg-my.sharepoint.com/:b:/g/personal/transparencia_ieeg_org_mx/IQCZORGmBDQeTrBYiVV5y0SbAWIWjDGI-GgDsYiRJwRPO2M?e=KaOAE9" xr:uid="{9A4E3DE7-ACF7-4754-A6D2-8B6CBE25D669}"/>
    <hyperlink ref="B98" r:id="rId93" display="https://ieeg-my.sharepoint.com/:b:/g/personal/transparencia_ieeg_org_mx/IQBvJIctl3tzSqqpKq6iSWuCAeY69lepKkCi5MyU9hK0mQ8?e=zs4fk1 " xr:uid="{D5DFC37B-977B-41FE-AEE5-D2736E437E73}"/>
    <hyperlink ref="B99" r:id="rId94" display="https://ieeg-my.sharepoint.com/:b:/g/personal/transparencia_ieeg_org_mx/IQC4HE6NlekIQZCcqfhpqrCiAbtEZvAKO3RFM1hRZjQiOT4?e=vwVfM4" xr:uid="{F6DC1F99-8D14-4A50-81E0-0464A411CC70}"/>
    <hyperlink ref="B100" r:id="rId95" display="https://ieeg-my.sharepoint.com/:b:/g/personal/transparencia_ieeg_org_mx/IQDgOvcGIVwgSZ1W5hw6TABiAW15rjVz3H35hON0jD4_Ljk?e=dVyFcg" xr:uid="{DD955B44-4F46-431A-8FA4-093D7670338D}"/>
    <hyperlink ref="B101" r:id="rId96" display="https://ieeg-my.sharepoint.com/:b:/g/personal/transparencia_ieeg_org_mx/IQD8F2FLyIL7QZIV0wLxWoNYAQGA5v9bPx8EV_NadtQ-19U?e=yI7ac7" xr:uid="{3A8E657E-32BB-4E09-B7BB-95F0EAAA9070}"/>
    <hyperlink ref="B102" r:id="rId97" display="https://ieeg-my.sharepoint.com/:b:/g/personal/transparencia_ieeg_org_mx/IQC3Tp7lkSOoS7Dqev_mxSgrAa8VgBkXeyyJ3xBqIIK4BFQ?e=3ylLZh" xr:uid="{6FF6BBB3-0949-4E0B-A15F-BE7D97B0CC23}"/>
    <hyperlink ref="B103" r:id="rId98" display="https://ieeg-my.sharepoint.com/:b:/g/personal/transparencia_ieeg_org_mx/IQDVbZFkfOyHS7X9VWNvC9W9ATHjz2ueYCEGKekyij3UHdE?e=imBxTa" xr:uid="{E91B09A1-04F6-4C50-B31E-F69B07FF931A}"/>
    <hyperlink ref="B104" r:id="rId99" display="https://ieeg-my.sharepoint.com/:b:/g/personal/transparencia_ieeg_org_mx/IQDds_A_g_kcTZBFHFcLTfY8AfpQGW6PZIuzpnkdxjPATD8?e=BgCw6z" xr:uid="{51815D85-BE28-4697-878B-21C16D1DCC69}"/>
    <hyperlink ref="B105" r:id="rId100" display="https://ieeg-my.sharepoint.com/:b:/g/personal/transparencia_ieeg_org_mx/IQCGTdN2TH5-QqjuJVcXdpExAeMkrUrR5cHz1TiyrdmUZb4?e=u3ngUx" xr:uid="{09A6947B-966D-46DE-AD9F-512558390BB8}"/>
    <hyperlink ref="B106" r:id="rId101" display="https://ieeg-my.sharepoint.com/:b:/g/personal/transparencia_ieeg_org_mx/IQCm3bIBf5-nQJdcsh6CIumIAZVUdgBnYndjIe_6E05gmvk?e=qdNOq5" xr:uid="{0B223403-5897-4CFF-A977-BE3D07C3B1D3}"/>
    <hyperlink ref="B107" r:id="rId102" display="https://ieeg-my.sharepoint.com/:b:/g/personal/transparencia_ieeg_org_mx/IQD5w7NZa3aaS4tO3PEaoRoiAbTzOmF4w9pSUVr4UX6u3wE?e=fimj76" xr:uid="{BD20512B-431E-4884-A358-61C13EE2F672}"/>
    <hyperlink ref="B108" r:id="rId103" display="https://ieeg-my.sharepoint.com/:b:/g/personal/transparencia_ieeg_org_mx/IQArDeCMN3usRbcymZ0jTEDUAUHvKnAvlmo2Mi7tjbgkja8?e=3tcmWw" xr:uid="{CD4489F7-8978-41B2-A1E7-27B2AED02EB2}"/>
    <hyperlink ref="B109" r:id="rId104" display="https://ieeg-my.sharepoint.com/:b:/g/personal/transparencia_ieeg_org_mx/IQDlwwvD_DRtR7wIEZGjv3ymAQfVy-HP62h61dJQBvNaAdI?e=6fgPBy" xr:uid="{5F651604-AB7B-4C25-A36D-DD88F92A2BA6}"/>
    <hyperlink ref="B110" r:id="rId105" display="https://ieeg-my.sharepoint.com/:b:/g/personal/transparencia_ieeg_org_mx/IQCnnb0PyhppQq85X1MP14PCASVPSR74jyC0NUknTSqKDI8?e=q3P90F" xr:uid="{E50D4EBB-E22B-4A2C-8429-8AC02A5A34A3}"/>
    <hyperlink ref="B111" r:id="rId106" display="https://ieeg-my.sharepoint.com/:b:/g/personal/transparencia_ieeg_org_mx/IQAZ6wd3tMbtRYtgy2UJC3XeAUFRPtrk4tDHA0IMaWQk1aM?e=FEoC4w" xr:uid="{D91530E2-B681-48BB-B680-F99CADA0E863}"/>
    <hyperlink ref="B112" r:id="rId107" display="https://ieeg-my.sharepoint.com/:b:/g/personal/transparencia_ieeg_org_mx/IQD0McxYL8MaS6F6_N5FIxvBAaK2b8curOoJom54woNMqK0?e=1s8Ku5 " xr:uid="{4561FDE6-2049-4361-A202-551F99AD6A59}"/>
    <hyperlink ref="B113" r:id="rId108" display="https://ieeg-my.sharepoint.com/:b:/g/personal/transparencia_ieeg_org_mx/IQCbmDeSJxT4SprYWYnpb-ehAc1TNkgb-kkeNp55lbNOMrs?e=bflSpb" xr:uid="{B434ACCF-3A92-4CD0-AC57-DB630B53240B}"/>
    <hyperlink ref="B114" r:id="rId109" display="https://ieeg-my.sharepoint.com/:b:/g/personal/transparencia_ieeg_org_mx/IQACVW7LKpcIRKDu8rQWkpa_AQW9CzYyxJDxlHVJyhkrOoY?e=Qxv6i6" xr:uid="{974B9670-05D7-4A5F-913C-7727DD040490}"/>
    <hyperlink ref="B115" r:id="rId110" display="https://ieeg-my.sharepoint.com/:b:/g/personal/transparencia_ieeg_org_mx/IQDmH1AoyybjSqzhMeFVXb-FAdAp25qG1--5NoqHHEK-xdA?e=Yayrpg" xr:uid="{15099BB9-B520-4724-8964-BF103483AEAB}"/>
    <hyperlink ref="B116" r:id="rId111" display="https://ieeg-my.sharepoint.com/:b:/g/personal/transparencia_ieeg_org_mx/IQDCa3UaykhtTKA9eIOsr37DAZhcbfA3xj1UIrHoFTE5r6I?e=9c9ycZ" xr:uid="{7E3F3D56-CD3F-429B-BC39-D812298F09E4}"/>
    <hyperlink ref="B117" r:id="rId112" display="https://ieeg-my.sharepoint.com/:b:/g/personal/transparencia_ieeg_org_mx/IQDmy5O4zThCTpuD1v1sQpVPAY07QKyeWed6yHQXyOQ91WI?e=0Q7KOr" xr:uid="{28CABA49-000A-485C-BF49-399AAC146FD3}"/>
    <hyperlink ref="B118" r:id="rId113" display="https://ieeg-my.sharepoint.com/:b:/g/personal/transparencia_ieeg_org_mx/IQDSt-vnTZOLQqC325Fz46WdAR-gwy7_4Cs5KGe5YdD5eQk?e=Izzkye" xr:uid="{0C214791-6C89-404A-808D-0E27A7EC5EA6}"/>
    <hyperlink ref="B119" r:id="rId114" display="https://ieeg-my.sharepoint.com/:b:/g/personal/transparencia_ieeg_org_mx/IQA2ytwy1IwpQZHS_CLIm4g8AdBkkZXXTjhxiDsE2WtTfxM?e=Oo7s6X" xr:uid="{0CE52E4D-46A2-487E-9AF3-5E084EDB7C09}"/>
    <hyperlink ref="B120" r:id="rId115" display="https://ieeg-my.sharepoint.com/:b:/g/personal/transparencia_ieeg_org_mx/IQAej12C-fucR4SzMSdlHhz_Ac35X2CjU2P9N_GFz3O8cYo?e=BdxLnG" xr:uid="{E0362576-78E7-4950-B19D-D6BF26603FC4}"/>
    <hyperlink ref="B121" r:id="rId116" display="https://ieeg-my.sharepoint.com/:b:/g/personal/transparencia_ieeg_org_mx/IQAKLAGO5eZ6RbK3bT2_6MGWAZzEZTy5yrA0nutMMpVtpF0?e=kgh9Ba" xr:uid="{79D8E5B1-6E83-41F7-8D88-8163E83238C5}"/>
    <hyperlink ref="B122" r:id="rId117" display="https://ieeg-my.sharepoint.com/:b:/g/personal/transparencia_ieeg_org_mx/IQCjwLW_FRQKR44Ta8v0AdWEASVUFoOKyOEtwkWvA1ERhT4?e=IJvV4t" xr:uid="{CE144E31-29AB-4C26-83B1-B8938B2EE321}"/>
    <hyperlink ref="B123" r:id="rId118" display="https://ieeg-my.sharepoint.com/:b:/g/personal/transparencia_ieeg_org_mx/IQA27kSmZlJWTqJeVeyh0SuMAeM7apLN2QcDSGJOELxZ9TA?e=WGLzgA" xr:uid="{98811833-5CD5-490A-BCCF-D4D0C44CF943}"/>
    <hyperlink ref="B124" r:id="rId119" display="https://ieeg-my.sharepoint.com/:b:/g/personal/transparencia_ieeg_org_mx/IQDRelV585hxTZUs0Y1D6GG9Ad51wiXCkXgcMxVLUGKRVIk?e=jtcjoQ" xr:uid="{80DCACFE-766B-4DD0-A77D-D7BD4449E007}"/>
    <hyperlink ref="B125" r:id="rId120" display="https://ieeg-my.sharepoint.com/:b:/g/personal/transparencia_ieeg_org_mx/IQDPd0LeNJEWTLBLS5OKi2N1AYn_qoq8x57NqhEQD410d2U?e=TMZUUf" xr:uid="{978DDF17-285D-4D98-A0D3-4DECDD10ACCF}"/>
    <hyperlink ref="B126" r:id="rId121" display="https://ieeg-my.sharepoint.com/:b:/g/personal/transparencia_ieeg_org_mx/IQDlkcchnzNTRr5Awoc3XD2zAXnjfeqMiLbS7ZXG6op9n-U?e=PAgWEi" xr:uid="{D1D3D2EE-949B-4975-B6F2-AAFAB664F1BB}"/>
    <hyperlink ref="B127" r:id="rId122" display="https://ieeg-my.sharepoint.com/:b:/g/personal/transparencia_ieeg_org_mx/IQDYSwlqUOIoT7yNN7y_x-MCAcxuvgfchUfqvRz0i47Y6bU?e=gd64vw" xr:uid="{7DA278AE-7BC3-4A0C-8741-93F99FA71841}"/>
    <hyperlink ref="B128" r:id="rId123" display="https://ieeg-my.sharepoint.com/:b:/g/personal/transparencia_ieeg_org_mx/IQDQm6k76UZfR7ovVCDhnV1KAdEZ8hn12Qfmu6Q_6-ER42k?e=Tfch9q" xr:uid="{FA116C2B-4B40-4D0C-97F5-6BB20C80EA3F}"/>
    <hyperlink ref="B129" r:id="rId124" display="https://ieeg-my.sharepoint.com/:b:/g/personal/transparencia_ieeg_org_mx/IQB-mjPPhOHBTZrFwQqzc06NAT3wBC4ljj-PSeVZh-FRgxU?e=xaN04c" xr:uid="{FB42CAD9-3DD5-4A2F-926D-F8840EADD92E}"/>
    <hyperlink ref="B130" r:id="rId125" display="https://ieeg-my.sharepoint.com/:b:/g/personal/transparencia_ieeg_org_mx/IQBJ5Wg5KO28TLH2P19qphb9AQIQ8ANEHLQ1OlqMCxQgBBg?e=wtkFHz" xr:uid="{FAED6EF4-E062-4F13-9908-213CCF0D1A67}"/>
    <hyperlink ref="B131" r:id="rId126" display="https://ieeg-my.sharepoint.com/:b:/g/personal/transparencia_ieeg_org_mx/IQAhsC-dxPIHQJBd4pWZCuQ-AWDVuppbEefs_7tjvR83fcA?e=sxwSg0" xr:uid="{AD3C831B-302F-47B1-9413-41AFC6A4D8D6}"/>
    <hyperlink ref="B132" r:id="rId127" display="https://ieeg-my.sharepoint.com/:b:/g/personal/transparencia_ieeg_org_mx/IQBLbkTy7GXNR7of4Z4rmUd-AYfs_w-e9tGeM-T5UEMOBtg?e=wIO0aJ" xr:uid="{674EC6BD-9638-4E48-A598-0D9DB0C77AF4}"/>
    <hyperlink ref="B133" r:id="rId128" display="https://ieeg-my.sharepoint.com/:b:/g/personal/transparencia_ieeg_org_mx/IQDDMW7oEbaEQpUz1IqSDC8uASNY114LsVtLaF6j3I_A2Sk?e=vl7oNQ" xr:uid="{963E9C70-4CD9-4661-953B-E46677D3289F}"/>
    <hyperlink ref="B134" r:id="rId129" display="https://ieeg-my.sharepoint.com/:b:/g/personal/transparencia_ieeg_org_mx/IQDsznN8okt-Sr78YPLpmXP_Aey-KAYj9BDfDNcO8o4YG98?e=9w4TyD" xr:uid="{B228B74C-28A6-4E39-A0E4-2BED58D2395B}"/>
    <hyperlink ref="B135" r:id="rId130" display="https://ieeg-my.sharepoint.com/:b:/g/personal/transparencia_ieeg_org_mx/IQCMTgrBFLRSTafkI26nXmdZAe4rvzvBfLSR60Pij3Dv9zQ?e=8ETUpg" xr:uid="{0ECB031B-5A35-49B1-ACC3-2FC794EFFD86}"/>
    <hyperlink ref="B136" r:id="rId131" display="https://ieeg-my.sharepoint.com/:b:/g/personal/transparencia_ieeg_org_mx/IQBSG-gqIBEhQa8pvZWdM8agAbvfTfIecgyPCRbiLCFWSn4?e=MhiDlY" xr:uid="{A4824326-3C69-41E3-B896-BD76E1310DC7}"/>
    <hyperlink ref="B137" r:id="rId132" display="https://ieeg-my.sharepoint.com/:b:/g/personal/transparencia_ieeg_org_mx/IQDRLFEusOtUQKyaeGl-ms6SAUnYcKSA1BTS80Q3WNbcH8k?e=2pAqfm" xr:uid="{DCCC28CD-C825-4967-9E52-E933B7DAF0E5}"/>
    <hyperlink ref="B138" r:id="rId133" display="https://ieeg-my.sharepoint.com/:b:/g/personal/transparencia_ieeg_org_mx/IQBdYA9B1Y_hTo1X5uto37fdATXOpySwHVTiwlmqEkd748Y?e=WwTNoR" xr:uid="{97579D2C-557D-4020-B5C8-6BA2D06188CF}"/>
    <hyperlink ref="B139" r:id="rId134" display="https://ieeg-my.sharepoint.com/:b:/g/personal/transparencia_ieeg_org_mx/IQAeR94Lg6hESI5Jz29_0bR4ARzcRJtyHBHPgpIJa5zf-cc?e=eUu00M" xr:uid="{A516548D-579D-4155-9AF4-71B70EF1316B}"/>
    <hyperlink ref="B140" r:id="rId135" display="https://ieeg-my.sharepoint.com/:b:/g/personal/transparencia_ieeg_org_mx/IQDpp9vaQXBgTIJ_Jlaj5u6rAYnQI_WFl7K7qIAaJ3p5Mec?e=IPNFQy" xr:uid="{EA80D712-E3B1-4AE4-AE73-BB82A6001EA6}"/>
    <hyperlink ref="B141" r:id="rId136" display="https://ieeg-my.sharepoint.com/:b:/g/personal/transparencia_ieeg_org_mx/IQCux6Oy1U-mT7ienK2NEGJFAXg_qiPiKa8_97zzbiXnNyc?e=aFRyae" xr:uid="{D346E138-3FB0-4DF6-A91B-9D2176D7DD71}"/>
    <hyperlink ref="B142" r:id="rId137" display="https://ieeg-my.sharepoint.com/:b:/g/personal/transparencia_ieeg_org_mx/IQAWQ_oDUr6VS5w8dIRiqD0pAarP6U29LbWwbBqzDONbaI4?e=BMghP6" xr:uid="{50AD49B0-CEBC-46BB-8258-F0A0BEECA0C5}"/>
    <hyperlink ref="B143" r:id="rId138" display="https://ieeg-my.sharepoint.com/:b:/g/personal/transparencia_ieeg_org_mx/IQBRWVWELOWtTKTwcOF1lcmBAZkvBmVxnn1gHq8go-e3KFw?e=s5qp9T" xr:uid="{A93ADD09-2A2D-4F00-98B9-B398B407D361}"/>
    <hyperlink ref="B144" r:id="rId139" display="https://ieeg-my.sharepoint.com/:b:/g/personal/transparencia_ieeg_org_mx/IQDDPt00lhqrRqt2q-Pd5DKQAcBQmaOC5wsf38XqGAmQFic?e=v01nfo" xr:uid="{918B4F48-B28B-40ED-B969-6ED60A00F8AD}"/>
    <hyperlink ref="B145" r:id="rId140" display="https://ieeg-my.sharepoint.com/:b:/g/personal/transparencia_ieeg_org_mx/IQCKWzmyy1fsRJO3OkKbJxMEAeEahPpTBFtjAE5QvYfJFVE?e=PfSCag" xr:uid="{EBBF05A9-082E-4757-8CA8-40ABFD971689}"/>
    <hyperlink ref="B146" r:id="rId141" display="https://ieeg-my.sharepoint.com/:b:/g/personal/transparencia_ieeg_org_mx/IQAF7bbcse7XSI1A3RlVBFEsAeIddR7m7T1pu5h-j9jUAj4?e=2MJFkW" xr:uid="{2355DAD5-3DD6-42FA-B352-B65BB253CE3D}"/>
    <hyperlink ref="B147" r:id="rId142" display="https://ieeg-my.sharepoint.com/:b:/g/personal/transparencia_ieeg_org_mx/IQC7k4Z6ZX71TYFhD_glawywAZRdOrz-xc-4k8NfLLIgAoE?e=qO1mGa" xr:uid="{D2D81748-1971-46EF-ABFC-C72BA503E3D4}"/>
    <hyperlink ref="B148" r:id="rId143" display="https://ieeg-my.sharepoint.com/:b:/g/personal/transparencia_ieeg_org_mx/IQCBQldcqcxbSpbGhtIO6I7uAcm9pmeDvD8PljxHk1yn8hM?e=ggCRzk" xr:uid="{1E53423C-FC82-490F-83E0-CD19193F307B}"/>
    <hyperlink ref="B149" r:id="rId144" display="https://ieeg-my.sharepoint.com/:b:/g/personal/transparencia_ieeg_org_mx/IQB810Orq15IQ4MPllmGygsMAadMNSXkytxgCNlMnjLWXmw?e=70mlMQ" xr:uid="{8E2E9166-F749-49C6-8BD6-8D6A8CB40423}"/>
    <hyperlink ref="B150" r:id="rId145" display="https://ieeg-my.sharepoint.com/:b:/g/personal/transparencia_ieeg_org_mx/IQBOkpppBFCgR5uc0LlVQWJQAQmbVyKVOqM_z3MTNFtB7wA?e=VGlwnL" xr:uid="{79115DF3-94A8-4CF6-82C8-81EB35A73CC5}"/>
    <hyperlink ref="B151" r:id="rId146" display="https://ieeg-my.sharepoint.com/:b:/g/personal/transparencia_ieeg_org_mx/IQAVeX6_LJ2GSqLX9qr-P3szAfGIbl5KZkfjhmuT_iFOxyw?e=TugkoL" xr:uid="{F4366288-9839-4117-865F-289FC9D573A9}"/>
    <hyperlink ref="B152" r:id="rId147" display="https://ieeg-my.sharepoint.com/:b:/g/personal/transparencia_ieeg_org_mx/IQDTtW3y3f4tQJ2AoECEqa6oASMPHdO7dRRIPBjCWWY3itA?e=7eijLZ" xr:uid="{565951AB-F17A-48F0-8A38-5D8F256B07D3}"/>
    <hyperlink ref="B153" r:id="rId148" display="https://ieeg-my.sharepoint.com/:b:/g/personal/transparencia_ieeg_org_mx/IQDpRJ-sr2t3SLPUYHf9cy8BAe58NWKtSETADeO6_r_INYs?e=I9KXhP" xr:uid="{C799E9DE-76FF-49E9-9109-3F3D70AED7A5}"/>
    <hyperlink ref="B82" r:id="rId149" display="https://ieeg-my.sharepoint.com/:b:/g/personal/transparencia_ieeg_org_mx/IQBJRyFcQU1_Qrlp6T4DxYmwAR42bSTsB4IUMnjkjfP6LKQ?e=rr4ecd" xr:uid="{8058450F-5C44-4CB8-85C4-C96679A7D976}"/>
    <hyperlink ref="B83" r:id="rId150" display="https://ieeg-my.sharepoint.com/:b:/g/personal/transparencia_ieeg_org_mx/IQAumH-FO63zSrz4jWgRV7gAAYDDHsAYWW0e5acKNZrUDXY?e=ckfWvM" xr:uid="{28F9BCEF-40FE-4B6A-BA8D-1B280D4C4B0A}"/>
    <hyperlink ref="B154" r:id="rId151" display="https://ieeg-my.sharepoint.com/:b:/g/personal/transparencia_ieeg_org_mx/IQD780PbR2X8T6MeFl9Tdxc-Aa1zTR_E--yHk67nWnJtBtA?e=hu0BNc" xr:uid="{C2A72D4B-ADA1-4716-ADA9-0FD62E017FB4}"/>
    <hyperlink ref="B155" r:id="rId152" display="https://ieeg-my.sharepoint.com/:b:/g/personal/transparencia_ieeg_org_mx/IQAEQv6z5xI-S4WffpX0sTZnATghDQw7ScmX-EodCMMv0iE?e=LmeU8J" xr:uid="{252F1AA3-D8F6-49BD-B1A0-BBF3C308658D}"/>
    <hyperlink ref="B156" r:id="rId153" display="https://ieeg-my.sharepoint.com/:b:/g/personal/transparencia_ieeg_org_mx/IQAOjDuiuEJSR6wzwUMpKa7MAR4qvUOAhzwCEVmSzxihWsk?e=dNe8fv" xr:uid="{A225856A-1678-45C7-9CCF-DE8EB6D6BF7C}"/>
    <hyperlink ref="B157" r:id="rId154" display="https://ieeg-my.sharepoint.com/:b:/g/personal/transparencia_ieeg_org_mx/IQD9bo5LmnuMQItXb9dijO2vAfrdxhePZ0Ayq8driahzRAk?e=iM2tqn" xr:uid="{712705DD-AFAE-492E-B096-AFC702440C4C}"/>
    <hyperlink ref="B158" r:id="rId155" display="https://ieeg-my.sharepoint.com/:b:/g/personal/transparencia_ieeg_org_mx/IQBtmZKB_AR6R5o5Z2xT_ufxASpbnjOFYsuYdUxAxK01LME?e=6s4feT" xr:uid="{F224A0EC-86A2-419D-B90F-209983D6F0ED}"/>
    <hyperlink ref="B159" r:id="rId156" display="https://ieeg-my.sharepoint.com/:b:/g/personal/transparencia_ieeg_org_mx/IQAUNrSDxxUZT5rOYVahuPZzAe-Atp597wjbIMKPpx-alQA?e=5Rc5oH" xr:uid="{5777CD3A-419B-4A6E-BD8B-1A426632310D}"/>
    <hyperlink ref="B160" r:id="rId157" display="https://ieeg-my.sharepoint.com/:b:/g/personal/transparencia_ieeg_org_mx/IQCPcj9WNLepTpk0GvibJqglARdGtqyK8XNRtghgK1eVYMQ?e=WWzDEB" xr:uid="{9E4C8B79-61C1-444C-BF68-BC541B8FAF45}"/>
    <hyperlink ref="B161" r:id="rId158" display="https://ieeg-my.sharepoint.com/:b:/g/personal/transparencia_ieeg_org_mx/IQCAIIAgwKkUSbX7ybvGNsbTAcFIazzt3ABxvPHBDM2o5JA?e=rHKuwn" xr:uid="{1EE5FFA1-37B5-4080-A354-3551FD5C47AA}"/>
    <hyperlink ref="B162" r:id="rId159" display="https://ieeg-my.sharepoint.com/:b:/g/personal/transparencia_ieeg_org_mx/IQBOsBScNyFNQollRX5c5DKFAdfAcjhc7CidyWRlWVKwfZ8?e=4cZglH" xr:uid="{BCA60B29-F0D1-4A3A-BC1B-7F02CC15E143}"/>
    <hyperlink ref="B163" r:id="rId160" display="https://ieeg-my.sharepoint.com/:b:/g/personal/transparencia_ieeg_org_mx/IQB2z3zNxWfISYAloYwtxCX7AWlajURXHzcixGnEHeDh6MI?e=wc8wNp" xr:uid="{19A662A4-71D6-449D-8F50-688F3EA05250}"/>
    <hyperlink ref="B164" r:id="rId161" display="https://ieeg-my.sharepoint.com/:b:/g/personal/transparencia_ieeg_org_mx/IQAUd5-cJbSxR7cF4r3PcRROAbQOo9DOiVLeEY3aLskAhIM?e=TRBr6V" xr:uid="{F8C67DF7-01FD-4E35-8DD8-E2CA1F4A209F}"/>
    <hyperlink ref="B165" r:id="rId162" display="https://ieeg-my.sharepoint.com/:b:/g/personal/transparencia_ieeg_org_mx/IQBlHx3e7Lh3Qb-W-_4Ulsr8AT2mQqVbgjE_9Y1gNIaGnb8?e=Um4hsu" xr:uid="{34EA4FF6-68E0-4F02-8464-50BC2EDF517E}"/>
    <hyperlink ref="B166" r:id="rId163" display="https://ieeg-my.sharepoint.com/:b:/g/personal/transparencia_ieeg_org_mx/IQCMeM0M2jhcSKyg1_yzO9-tAYS3ZIovL3mRC-Vbn3D0nKw?e=aPoO5s" xr:uid="{1E49AD37-B2A1-4576-A0DC-DA9BB0775219}"/>
    <hyperlink ref="B167" r:id="rId164" display="https://ieeg-my.sharepoint.com/:b:/g/personal/transparencia_ieeg_org_mx/IQDEhIQer27hTb1YItsJciRTAWBkz9MjELiVWgdG4eH-AlQ?e=d0rh34" xr:uid="{DC280F2E-77D8-4681-BBCD-9632DAC7D73F}"/>
    <hyperlink ref="B168" r:id="rId165" display="https://ieeg-my.sharepoint.com/:b:/g/personal/transparencia_ieeg_org_mx/IQDAZZYyhKdfQL-lHv9s0FUuAX-oHM5pydRTmApHtOILu58?e=zf0Jvp" xr:uid="{47552215-FF55-4F53-A6E0-91BF5D4CF4AD}"/>
    <hyperlink ref="B169" r:id="rId166" display="https://ieeg-my.sharepoint.com/:b:/g/personal/transparencia_ieeg_org_mx/IQA191FmhgzIT5nDj9bWesPZAYdADCL5xgVp4wPQ1M_DML8?e=nf5v5P" xr:uid="{26CC3BB9-0714-49B8-98A8-F5A081C78C81}"/>
    <hyperlink ref="B170" r:id="rId167" display="https://ieeg-my.sharepoint.com/:b:/g/personal/transparencia_ieeg_org_mx/IQAVERRulISGRbIldEQZvFlkAfg3tXqCtBc3ARL2u6AfNO0?e=7Kc99X" xr:uid="{F788B0FE-00EF-489D-BC5A-9BA3498DE315}"/>
    <hyperlink ref="B171" r:id="rId168" display="https://ieeg-my.sharepoint.com/:b:/g/personal/transparencia_ieeg_org_mx/IQD09-WI5xsuSoT8SdVGjX0OAQMeD6dpZeZMxZVB78OyeZo?e=PBCofM" xr:uid="{ABFBFD5F-297A-45F1-8042-89E7A42C893E}"/>
    <hyperlink ref="B172" r:id="rId169" display="https://ieeg-my.sharepoint.com/:b:/g/personal/transparencia_ieeg_org_mx/IQCEqkpRJMCRRptn1ZUNWqUrAXWP1zzKTTRt4eagUuvQcsQ?e=I2k5MX" xr:uid="{D523DA51-F0E3-4ABE-B1D1-EDC82A04FE95}"/>
    <hyperlink ref="B173" r:id="rId170" display="https://ieeg-my.sharepoint.com/:b:/g/personal/transparencia_ieeg_org_mx/IQBwdT2rF2_eRosUajfRL0IaAcCN_652AmFsUt7EVaWm-zg?e=gTcARW" xr:uid="{F6CD8938-EDC6-4995-AD6C-6425000F0967}"/>
    <hyperlink ref="B174" r:id="rId171" display="https://ieeg-my.sharepoint.com/:b:/g/personal/transparencia_ieeg_org_mx/IQBWnyt9Ux6wRK0CzWAeuWZ9Af7JktSltcBiH8WPyUD0f-g?e=f1oFkO" xr:uid="{FFE7D20F-37CD-4B36-ABEB-EF128944A159}"/>
    <hyperlink ref="B175" r:id="rId172" display="https://ieeg-my.sharepoint.com/:b:/g/personal/transparencia_ieeg_org_mx/IQDuKZIbTS_qRaGhxbKIFPuHAaN_rrCfDkvSPi0LNhp7p_E?e=ODxYAc" xr:uid="{072D98EB-DFAD-4ED8-9AFE-D41C0882FB69}"/>
    <hyperlink ref="B176" r:id="rId173" display="https://ieeg-my.sharepoint.com/:b:/g/personal/transparencia_ieeg_org_mx/IQDpBl0y8ClhSqlPybg8EAWXAb-K0qXuU58oTgDVVRFhTMI?e=FMgARq" xr:uid="{70ABB50F-8B33-4EE3-BE9C-6899B78595CA}"/>
    <hyperlink ref="B177" r:id="rId174" display="https://ieeg-my.sharepoint.com/:b:/g/personal/transparencia_ieeg_org_mx/IQCHeIouq4uSSoZYhnhIjVemATqy4_WgmtWH9G-JXlroycs?e=F2GvWt" xr:uid="{8DA7F918-3EF6-40BB-A436-BBAD82E873CB}"/>
    <hyperlink ref="B178" r:id="rId175" display="https://ieeg-my.sharepoint.com/:b:/g/personal/transparencia_ieeg_org_mx/IQCAPsfWiNT9TJoTu35bEQSPASd4K6SzkNmzrf7Zo8ZOSZA?e=7CPINJ" xr:uid="{3B359BE9-5699-4D79-899B-72F2CF1587C1}"/>
    <hyperlink ref="B179" r:id="rId176" display="https://ieeg-my.sharepoint.com/:b:/g/personal/transparencia_ieeg_org_mx/IQALGrfyuDvGQLN2JTUCLWw2AU5A9yZ5z0-ydMYqspJ2onY?e=WbucBq" xr:uid="{D590777F-9A08-422E-9AAD-96D06CF35438}"/>
    <hyperlink ref="B180" r:id="rId177" display="https://ieeg-my.sharepoint.com/:b:/g/personal/transparencia_ieeg_org_mx/IQDw4bGXyOVfSLc14LZqBt7EAdWhALJWwceXcPTyoOMi6aI?e=RSviZW" xr:uid="{07A0F014-9F26-4E30-A34A-A159910CF732}"/>
    <hyperlink ref="B181" r:id="rId178" display="https://ieeg-my.sharepoint.com/:b:/g/personal/transparencia_ieeg_org_mx/IQC-GKMYVrEvQKZL5xKhJiazAVh-V-hqyhwiBsqt7D7aNbw?e=UH0W71" xr:uid="{038424C6-28BB-47CC-9375-E480DC8F73E7}"/>
    <hyperlink ref="B182" r:id="rId179" display="https://ieeg-my.sharepoint.com/:b:/g/personal/transparencia_ieeg_org_mx/IQAkwPWbYzzpSas7semAuAr6ARKp7aOA61HRKADOpAaynSw?e=qWd1hl" xr:uid="{4B7B36A0-AC18-421B-9BBD-69A9B33B799B}"/>
    <hyperlink ref="B183" r:id="rId180" display="https://ieeg-my.sharepoint.com/:b:/g/personal/transparencia_ieeg_org_mx/IQCkr-sWLr8kR5hIIPJWho3TAacZzrQMsj1CNeUW6SXi1l8?e=KY3mn1" xr:uid="{6D0B29C2-EF33-4CF6-85CC-3344608634E1}"/>
    <hyperlink ref="B184" r:id="rId181" display="https://ieeg-my.sharepoint.com/:b:/g/personal/transparencia_ieeg_org_mx/IQAYbJfTvbPRRbSUwk63tFVWAeYrCt_Nj0AyhDLKlFtnk6E?e=mvivsD" xr:uid="{30C1DAA5-E4B9-41D1-895C-1D195032A47B}"/>
    <hyperlink ref="B185" r:id="rId182" display="https://ieeg-my.sharepoint.com/:b:/g/personal/transparencia_ieeg_org_mx/IQCD5fJt6np4QaQ_KZg7yD1aATMnwvNPsHhkoo3s01xKKlc?e=YLyHFh" xr:uid="{00C20983-3263-4060-BA9A-8077211F8EDF}"/>
    <hyperlink ref="B186" r:id="rId183" display="https://ieeg-my.sharepoint.com/:b:/g/personal/transparencia_ieeg_org_mx/IQDfh1uFndNcT5iH56lPDuqIAfQM3lhwtDEZ9B2hrZKoaTM?e=Glzaot" xr:uid="{351519CB-86C0-4700-8617-664844BECE69}"/>
    <hyperlink ref="B187" r:id="rId184" display="https://ieeg-my.sharepoint.com/:b:/g/personal/transparencia_ieeg_org_mx/IQA47224cOiET5CNzBr326QaAdtjZrQBDDO4fJM1VDMC_CY?e=tCYrgx" xr:uid="{C8CA740C-0590-43F4-85A9-2A506AFD422A}"/>
    <hyperlink ref="B188" r:id="rId185" display="https://ieeg-my.sharepoint.com/:b:/g/personal/transparencia_ieeg_org_mx/IQAsYXQ0YAS8Qa-x0kRIim-lAUZgrIY0gYq6KYP6cGZNrvc?e=HQpUet" xr:uid="{B064CDC4-F606-4816-A135-C9FA058F7DE8}"/>
    <hyperlink ref="B189" r:id="rId186" display="https://ieeg-my.sharepoint.com/:b:/g/personal/transparencia_ieeg_org_mx/IQBjXxubEJBXRazqlyh8OlJOATrWrj5oQeksQE1YsQHOLRo?e=aYkfNz" xr:uid="{5769358A-C151-42A9-B880-C99E1B124161}"/>
    <hyperlink ref="B190" r:id="rId187" display="https://ieeg-my.sharepoint.com/:b:/g/personal/transparencia_ieeg_org_mx/IQCRQPWoh_f0RIlXAeA2rSCrAaDxgmrAQauo8guxQ-4h3nc?e=6u4EWl" xr:uid="{43E24951-5B83-43CA-B8B5-D715C413EFFE}"/>
    <hyperlink ref="B191" r:id="rId188" display="https://ieeg-my.sharepoint.com/:b:/g/personal/transparencia_ieeg_org_mx/IQC1qdY3EsadQIaIEmsC6xIxAWgQ90ChSdwgfp0DleRsoVo?e=CY3XBA" xr:uid="{79036366-D8EC-4D91-A647-A276057C6281}"/>
    <hyperlink ref="B192" r:id="rId189" display="https://ieeg-my.sharepoint.com/:b:/g/personal/transparencia_ieeg_org_mx/IQAEEkChggwtRZgYBTtUJXUGAeTAXlT9LAboX__Q2wdHbJM?e=DTVyfg" xr:uid="{76590C75-29F4-42B4-8BC3-E2EA519E4C5F}"/>
    <hyperlink ref="B193" r:id="rId190" display="https://ieeg-my.sharepoint.com/:b:/g/personal/transparencia_ieeg_org_mx/IQBHkNibARu0QLxJV_F-tgNXAV27cfNdPx1fDUb3BzidFT0?e=NB6QWN" xr:uid="{D7F7E9DC-2BFC-4044-8503-AC43224FAD8F}"/>
    <hyperlink ref="B194" r:id="rId191" display="https://ieeg-my.sharepoint.com/:b:/g/personal/transparencia_ieeg_org_mx/IQBodJwzZIioSIzRU6JfUrosATcXJJC958bqr9ET5bbnBmo?e=aTspOQ" xr:uid="{27CB0682-DF7F-437F-BAE6-43F604B3724B}"/>
    <hyperlink ref="B195" r:id="rId192" display="https://ieeg-my.sharepoint.com/:b:/g/personal/transparencia_ieeg_org_mx/IQD8gcNCSq-ZSZC4Iu9mdVIOAVHNKv3SQ_ZbsHklIeb_YuI?e=s8xWoL" xr:uid="{FF585FBD-F293-4039-8823-55CC2057F471}"/>
    <hyperlink ref="B196" r:id="rId193" display="https://ieeg-my.sharepoint.com/:b:/g/personal/transparencia_ieeg_org_mx/IQAmOi2ibqzwRqgYYj7HY2ufAUpDYXTFDiCRWiLFTCdPg9I?e=9Wign4" xr:uid="{093A79E2-C037-48D5-9948-3D27B6B4E9ED}"/>
    <hyperlink ref="B197" r:id="rId194" display="https://ieeg-my.sharepoint.com/:b:/g/personal/transparencia_ieeg_org_mx/IQDmUhpB7UTeQbgRzjyPq8oCAY2vdKmUksiKYt4Mt4dA9vQ?e=YEQYzJ" xr:uid="{1BF3760D-02C8-404C-ACDF-DDF187851274}"/>
    <hyperlink ref="B198" r:id="rId195" display="https://ieeg-my.sharepoint.com/:b:/g/personal/transparencia_ieeg_org_mx/IQC6YeA_sF4kSKt9JvZRInqWAVX5hzG__FhjAxH0g74s4tQ?e=NMGc9h" xr:uid="{C8E055B7-1D24-4DF2-8196-CD3BD7B8CD86}"/>
    <hyperlink ref="B199" r:id="rId196" display="https://ieeg-my.sharepoint.com/:b:/g/personal/transparencia_ieeg_org_mx/IQCKljo426L6S7bv0Tm2cxnaAWYNe4jC3nQmu4s2zLeUJMY?e=tvjeIw" xr:uid="{2E8A9D18-44F5-4D23-AC0B-AA3381AFC38D}"/>
    <hyperlink ref="B200" r:id="rId197" display="https://ieeg-my.sharepoint.com/:b:/g/personal/transparencia_ieeg_org_mx/IQBmA3VHcctuTZKkSYiL_4guARmKYtWgfibKUnoHgBx7-1E?e=WB5n70" xr:uid="{0DFD19F5-6D9F-4535-998C-F8FEEC352848}"/>
    <hyperlink ref="B201" r:id="rId198" display="https://ieeg-my.sharepoint.com/:b:/g/personal/transparencia_ieeg_org_mx/IQDlBx5aLH_QRIHGPIVGXqbUAVkjp3UgwwlMTSJJmdVR3kc?e=Gr6vvB" xr:uid="{C805F2F0-B1D6-4F6A-B346-2A817E977A17}"/>
    <hyperlink ref="B202" r:id="rId199" display="https://ieeg-my.sharepoint.com/:b:/g/personal/transparencia_ieeg_org_mx/IQA5zgEOb-7-ToIMwvZdX1lBAc7otbDb7OPdjhM6fhB10yI?e=XWHavN" xr:uid="{56B944B6-F99E-4ED3-B592-5A4B951FC7E9}"/>
    <hyperlink ref="B203" r:id="rId200" display="https://ieeg-my.sharepoint.com/:b:/g/personal/transparencia_ieeg_org_mx/IQD30BlPuWulT6-cHuMtKLEjAQai0bm0F-f7fX7rTxU1wxE?e=4To9DZ" xr:uid="{E17B3356-9EE4-4852-BEA4-2D3C1591D0C1}"/>
    <hyperlink ref="B204" r:id="rId201" display="https://ieeg-my.sharepoint.com/:b:/g/personal/transparencia_ieeg_org_mx/IQDf2lKWD7eGT669Qpc0quA8AUAqNBpvEpl4Z5gSaaOE7UA?e=O2ja15" xr:uid="{92A3C928-C736-49EA-8B07-E0691551A961}"/>
    <hyperlink ref="B205" r:id="rId202" display="https://ieeg-my.sharepoint.com/:b:/g/personal/transparencia_ieeg_org_mx/IQAD_bF8OMMaTpmpqdGgygJ3AchGTy39zlnBDRLjRIQcVwE?e=W59qWO" xr:uid="{FB8EFEF8-DA0A-48C6-A191-569B5DBFEE80}"/>
    <hyperlink ref="B206" r:id="rId203" display="https://ieeg-my.sharepoint.com/:b:/g/personal/transparencia_ieeg_org_mx/IQApRgKIssEeSI6ikL9W3cK8AdwCJOrvjZu3TEqnnjVDQQM?e=fN7IA3" xr:uid="{853A60C4-5E55-4271-9A76-48F6C9086BE2}"/>
    <hyperlink ref="B207" r:id="rId204" display="https://ieeg-my.sharepoint.com/:b:/g/personal/transparencia_ieeg_org_mx/IQA-X_4HStQeQp12iRNEOjRCAfooiN8oIdCbEe1PJh9d7Tk?e=7wBNv8" xr:uid="{01490ACE-26AE-44D9-BC21-06349C833574}"/>
    <hyperlink ref="B208" r:id="rId205" display="https://ieeg-my.sharepoint.com/:b:/g/personal/transparencia_ieeg_org_mx/IQBqLh4f3AVLR4Tcv4QvfzhJAeJL9Pfu4vA2DKTGIwxgQmg?e=cVKloU" xr:uid="{370B504C-14B6-4819-AD67-4B5028D87E31}"/>
    <hyperlink ref="B209" r:id="rId206" display="https://ieeg-my.sharepoint.com/:b:/g/personal/transparencia_ieeg_org_mx/IQDPGo6rZ8hNS7Uyc0vEU2GlAQsK5zePO4onZfG6Ie_6WQM?e=4xZwUD" xr:uid="{938517B6-7A09-4429-8AE1-032452C559B6}"/>
    <hyperlink ref="B210" r:id="rId207" display="https://ieeg-my.sharepoint.com/:b:/g/personal/transparencia_ieeg_org_mx/IQDQvYRr7wy_RLEiYx3Y7E34ASM4HbbiaYI4B948kUTcsus?e=fPwKuP" xr:uid="{B4A7DED7-3461-4D54-A3E6-C2AF0C1AB391}"/>
    <hyperlink ref="B211" r:id="rId208" display="https://ieeg-my.sharepoint.com/:b:/g/personal/transparencia_ieeg_org_mx/IQA7JQmJskCwQpVS4hwEOUQlAadnXnNVqfaI1q_ipo85ct4?e=6P6bNv" xr:uid="{5F3B5606-23F1-41BE-9004-BFE6E884438F}"/>
    <hyperlink ref="B212" r:id="rId209" display="https://ieeg-my.sharepoint.com/:b:/g/personal/transparencia_ieeg_org_mx/IQB2oRpQuwBfQJ36DDIBldruARVaVQz1q6dnModr-a8QpUg?e=5cEPFz" xr:uid="{900C505C-1BDC-485D-9F37-3E6BF712AC94}"/>
    <hyperlink ref="B213" r:id="rId210" display="https://ieeg-my.sharepoint.com/:b:/g/personal/transparencia_ieeg_org_mx/IQDu6_WuqOdNQZ24tUvmtoSIAZPJM54fHIce68wbHzf6qRI?e=g7g7bv" xr:uid="{B2B68533-AC04-4FD7-B2CA-0AEEA97BAF17}"/>
    <hyperlink ref="B214" r:id="rId211" display="https://ieeg-my.sharepoint.com/:b:/g/personal/transparencia_ieeg_org_mx/IQCDnQGPrrhHRq4jCKHu8k3UAfDt3CpBdFuQ3oa879V9xfY?e=JatIgh" xr:uid="{40457563-98CF-459F-9A9F-CD70AEDCC86A}"/>
    <hyperlink ref="B215" r:id="rId212" display="https://ieeg-my.sharepoint.com/:b:/g/personal/transparencia_ieeg_org_mx/IQCkMINv8VOIT7m4SUtV3uXGAS8UNcKk8hD5SPltN0pJizM?e=ZEun5m" xr:uid="{79EC3CB1-840C-4B1F-8123-9AA1DF6457A7}"/>
    <hyperlink ref="B216" r:id="rId213" display="https://ieeg-my.sharepoint.com/:b:/g/personal/transparencia_ieeg_org_mx/IQBz-80FSWvETbYOGcFn9RLvAVYkQKxIb6GrP7TX6GoaekM?e=v8CCtR" xr:uid="{4A90893D-4434-443C-AF8F-4AB6D235D48A}"/>
    <hyperlink ref="B217" r:id="rId214" display="https://ieeg-my.sharepoint.com/:b:/g/personal/transparencia_ieeg_org_mx/IQALX1U7ouujQLPhem2m-pg6AcVyIziF-6qKTl3xvANdeOM?e=cfJfPT" xr:uid="{CB6851AA-413B-4CA7-9ED3-5125AA16E50E}"/>
    <hyperlink ref="B218" r:id="rId215" display="https://ieeg-my.sharepoint.com/:b:/g/personal/transparencia_ieeg_org_mx/IQBajaUhis7zT4b94BMLMyOeAQ7gn244PyubTANWAFdA_Zo?e=vhPfgH" xr:uid="{E799D442-F40F-4B8D-ACE8-5876D3BA819D}"/>
    <hyperlink ref="B219" r:id="rId216" display="https://ieeg-my.sharepoint.com/:b:/g/personal/transparencia_ieeg_org_mx/IQDTnlztguqvTqlAlpZO41ALAcs0zZZyD9teI1reoX3c9mY?e=cDdFls" xr:uid="{5364E0A4-A62B-4B7A-9370-566A1BF23DB9}"/>
    <hyperlink ref="B220" r:id="rId217" display="https://ieeg-my.sharepoint.com/:b:/g/personal/transparencia_ieeg_org_mx/IQAkT6yXmqwFTadBH_ppZSwKAaxCPHEJirKMv0J-hzvZE-4?e=enrwPe" xr:uid="{E127E3BF-86F8-4120-B235-212352FE504B}"/>
    <hyperlink ref="B221" r:id="rId218" display="https://ieeg-my.sharepoint.com/:b:/g/personal/transparencia_ieeg_org_mx/IQAh9qfYoXo0T7IpVUrqWNCqAXiYxaNKb4__1YJ3uh3zMBE?e=eiRY3u" xr:uid="{4C16EEF9-508E-468D-B93D-EE36C68856E4}"/>
    <hyperlink ref="B222" r:id="rId219" display="https://ieeg-my.sharepoint.com/:b:/g/personal/transparencia_ieeg_org_mx/IQCdqW8pYh_NTJM6BnaYtdx-AWvcd6gWbdA0fBT6pXCZtLw?e=dWbEt6" xr:uid="{7A011E0C-D1F3-41A7-9C17-059D00EC86B2}"/>
    <hyperlink ref="B223" r:id="rId220" display="https://ieeg-my.sharepoint.com/:b:/g/personal/transparencia_ieeg_org_mx/IQCUTk45VOTMT6ZscGGYXOrFAZ4Ike2o4QOdRpU7sNKSh14?e=QjJAde" xr:uid="{9F1BC986-D1A0-4D0F-A4E2-75B0497CA15C}"/>
    <hyperlink ref="B224" r:id="rId221" display="https://ieeg-my.sharepoint.com/:b:/g/personal/transparencia_ieeg_org_mx/IQDTqAdKQ9S-S4fkV82TOO27AYjx2BynIwvIezyKd3EDfJE?e=1Ba89Q" xr:uid="{4507F478-D521-4292-99A3-26048F30742A}"/>
    <hyperlink ref="B225" r:id="rId222" display="https://ieeg-my.sharepoint.com/:b:/g/personal/transparencia_ieeg_org_mx/IQBjBDL80W_xTaKPWY6cqHuXATY8LnRmfOHGp9FFa-PUde0?e=FlRmXg" xr:uid="{A55E4AA7-1A14-4C3B-A635-D9547534AC33}"/>
    <hyperlink ref="B226" r:id="rId223" display="https://ieeg-my.sharepoint.com/:b:/g/personal/transparencia_ieeg_org_mx/IQBr2LOdz4ZuQ521WfVYNNd_AdyB-HglVxGS-h5qgX8ZFJw?e=KN2YHQ" xr:uid="{411569E9-098B-4946-A8CB-0DB43CD61FAA}"/>
    <hyperlink ref="B227" r:id="rId224" display="https://ieeg-my.sharepoint.com/:b:/g/personal/transparencia_ieeg_org_mx/IQCgICWlRmEGSo_Kzu2TEg4HAZTBWIvaBa-AmCu_WjBZgQs?e=Y0HazK" xr:uid="{1624D1D3-0903-41DC-A6A2-1879200B4725}"/>
    <hyperlink ref="B228" r:id="rId225" display="https://ieeg-my.sharepoint.com/:b:/g/personal/transparencia_ieeg_org_mx/IQDu_OOoB-p4RrPaCfTWI276AQMW0V6DnV81G0Y6bmcI1sk?e=6Qdgav" xr:uid="{5A3D0C54-941E-4F15-B01C-1B9F3289FC5A}"/>
    <hyperlink ref="B229" r:id="rId226" display="https://ieeg-my.sharepoint.com/:b:/g/personal/transparencia_ieeg_org_mx/IQAt30KO320WSovC27lKe51qAcj7GQZuYOgMAK3Vxwu9--U?e=edI0L4" xr:uid="{6DC0589F-CDE1-4965-8949-01DCF4604CD7}"/>
    <hyperlink ref="B230" r:id="rId227" display="https://ieeg-my.sharepoint.com/:b:/g/personal/transparencia_ieeg_org_mx/IQC4IJEA0Q0rQ6zQuxwtqnjSAbzPOMR6aWE_77uEHiPilMc?e=jzqUvZ" xr:uid="{0664CF50-9E0D-4C48-98D5-757BC3F6B65E}"/>
    <hyperlink ref="B231" r:id="rId228" display="https://ieeg-my.sharepoint.com/:b:/g/personal/transparencia_ieeg_org_mx/IQDQ7kLVRrs3QbBcgmcoNzuiAWvsAsVHhoWb3hiQZImDVIU?e=tVg4fK" xr:uid="{359BB269-8E68-4F51-8EA1-5DBAC6B3F3C3}"/>
    <hyperlink ref="B232" r:id="rId229" display="https://ieeg-my.sharepoint.com/:b:/g/personal/transparencia_ieeg_org_mx/IQCv6_5ShCkJQpifSSS7S0M6AYWLIDIXmskE__yuyOtAh8g?e=9dBXUy" xr:uid="{30F0BE9D-86B9-499E-8FFD-DE1C1D0EC0B4}"/>
    <hyperlink ref="B233" r:id="rId230" display="https://ieeg-my.sharepoint.com/:b:/g/personal/transparencia_ieeg_org_mx/IQBpF8jCMYWlSKhi1vFKeo2gAWNhCRIJSrnJvmssFWtFrxc?e=ZR7lcf" xr:uid="{9981BCC5-D75A-4691-B37A-564D5ACBBE5E}"/>
    <hyperlink ref="B234" r:id="rId231" display="https://ieeg-my.sharepoint.com/:b:/g/personal/transparencia_ieeg_org_mx/IQCtFdODmJ7jRbGdnWbkgvCPAf1CbtRguUjFADfsqdwae2E?e=Kp904Z" xr:uid="{D1F01D85-EDD9-47CE-8849-6D94C3B989FB}"/>
    <hyperlink ref="B235" r:id="rId232" display="https://ieeg-my.sharepoint.com/:b:/g/personal/transparencia_ieeg_org_mx/IQBcjslGoEnBT6atAmbSuzYhAdmRN5iaHCITAAb34gLPbo4?e=eaSDTc" xr:uid="{4E1459C8-74D6-4821-A650-5111FE1FA73F}"/>
    <hyperlink ref="B236" r:id="rId233" display="https://ieeg-my.sharepoint.com/:b:/g/personal/transparencia_ieeg_org_mx/IQBeXCC5u_-1Q7CLfTUDRhyEAVlaHDD5EUSmdUT-bwB8X4Y?e=C4w0dA" xr:uid="{34EFAAC8-E27B-4489-90D1-5832BA14E0F4}"/>
    <hyperlink ref="B237" r:id="rId234" display="https://ieeg-my.sharepoint.com/:b:/g/personal/transparencia_ieeg_org_mx/IQDLp-tc8r7fRrvkfNT9Y_neAWm130eAhVqgK42fnlTZVa4?e=ONyBe6" xr:uid="{E9AFD999-94DA-42C4-904E-BEB7A59BC776}"/>
    <hyperlink ref="B238" r:id="rId235" display="https://ieeg-my.sharepoint.com/:b:/g/personal/transparencia_ieeg_org_mx/IQB6s7qfePo-S69kP7wGqImMATZ7ZcyN7JEPd0TfXMER1VQ?e=Wbt602" xr:uid="{AB8C4F20-E340-46A0-B73C-B204CA650E23}"/>
    <hyperlink ref="B239" r:id="rId236" display="https://ieeg-my.sharepoint.com/:b:/g/personal/transparencia_ieeg_org_mx/IQCkgfC_iI3jTYWjiyIxPeMQAS5-26hVurGuXcYhv5yOInY?e=tMghuy" xr:uid="{571FB632-E2FC-4BFE-962F-FD099A44E74B}"/>
    <hyperlink ref="B240" r:id="rId237" display="https://ieeg-my.sharepoint.com/:b:/g/personal/transparencia_ieeg_org_mx/IQD3F5d9MHWTQpDyCPc_JwdnAQa1GklPmyhmgWA_PSmA6t8?e=5aOTiF" xr:uid="{BB904422-7366-444D-B818-4AB7900B8D7E}"/>
    <hyperlink ref="B241" r:id="rId238" display="https://ieeg-my.sharepoint.com/:b:/g/personal/transparencia_ieeg_org_mx/IQCAmJGy6DhaR4OXh0P5tGHWAf2XQIbMvSW1aq-AyTqIvCg?e=Ed3JEp" xr:uid="{729BC302-1640-441B-900A-ED059C72DE3F}"/>
    <hyperlink ref="B242" r:id="rId239" display="https://ieeg-my.sharepoint.com/:b:/g/personal/transparencia_ieeg_org_mx/IQBhcMBPiuXIR6kslvMDE3S-AfE82SF1Pa0raSSVfwmZ674?e=2AfmWv" xr:uid="{3AB4053E-1270-4680-B77D-78BE782DB24E}"/>
    <hyperlink ref="B243" r:id="rId240" display="https://ieeg-my.sharepoint.com/:b:/g/personal/transparencia_ieeg_org_mx/IQB5U52K2e6kR5oCqYwuU80pAewtpsiPxls8Ld9KPZv9kIg?e=0K1b11" xr:uid="{E8FD3C42-23B1-4596-92DB-93A4B65689F4}"/>
    <hyperlink ref="B244" r:id="rId241" display="https://ieeg-my.sharepoint.com/:b:/g/personal/transparencia_ieeg_org_mx/IQD4Qz0si4LAQKgCFksnaLQPAfA97KN98zFhTmE1u7x5ahc?e=FJygNY" xr:uid="{4D939038-9F8F-4665-BD01-49760F36F692}"/>
    <hyperlink ref="B245" r:id="rId242" display="https://ieeg-my.sharepoint.com/:b:/g/personal/transparencia_ieeg_org_mx/IQDoxGe_-mp5S78TJMVSRujSAeBnTyxBjzCCUQCIpaFlCWY?e=Wbbe4n" xr:uid="{31DB2643-69C8-4D7C-AEAA-55AD7200408F}"/>
    <hyperlink ref="B246" r:id="rId243" display="https://ieeg-my.sharepoint.com/:b:/g/personal/transparencia_ieeg_org_mx/IQAf9sSfVdTlTIDhMZmvjF_NAe6rRpoCeuLTZcRLdreknS4?e=CFQx1k" xr:uid="{82079321-D944-4AC9-9D98-BB1D8C7DA64E}"/>
    <hyperlink ref="B247" r:id="rId244" display="https://ieeg-my.sharepoint.com/:b:/g/personal/transparencia_ieeg_org_mx/IQDM9yyt_RANSZ3ae_VVXhA8AWWVNcm4r_pdSgYLPgj9WKg?e=g3JGTx" xr:uid="{986E67D9-D57B-41CE-B6A2-C138D6167141}"/>
    <hyperlink ref="B248" r:id="rId245" display="https://ieeg-my.sharepoint.com/:b:/g/personal/transparencia_ieeg_org_mx/IQClIvk96yR-Q4QL1cB4GD-iAfzWFAdhP_51nvdvKEzn_h4?e=YxGnIL" xr:uid="{4386D16D-A024-4CF6-9F18-4CA4C8F7A047}"/>
    <hyperlink ref="B249" r:id="rId246" display="https://ieeg-my.sharepoint.com/:b:/g/personal/transparencia_ieeg_org_mx/IQCyxNa8IDXrTaogjDStqjzHAX9ZA--iJ44dEapKLro0iN8?e=2v9juO" xr:uid="{8CC5C719-EB30-4C3A-9200-2B61149F38A4}"/>
    <hyperlink ref="B250" r:id="rId247" display="https://ieeg-my.sharepoint.com/:b:/g/personal/transparencia_ieeg_org_mx/IQCj9EiwILXeQ45iLrZhoJkWAVRaY9wb9rO78PBIFLMHNDM?e=yNhbPF" xr:uid="{21333932-4869-4DD1-B137-D76832D939EA}"/>
    <hyperlink ref="B251" r:id="rId248" display="https://ieeg-my.sharepoint.com/:b:/g/personal/transparencia_ieeg_org_mx/IQCOStskr2haRZdmpN1W7KdBAfV6iGhPMmA6WxjXquBFqa4?e=hIjrEt" xr:uid="{F5493536-7ACA-41A5-BC16-F8D62F7CBF95}"/>
    <hyperlink ref="B252" r:id="rId249" display="https://ieeg-my.sharepoint.com/:b:/g/personal/transparencia_ieeg_org_mx/IQAlrhpPKuY_Tq9KQuIru6xHAVWrJrnx6ofKfKuXRC21pHg?e=8P5F35" xr:uid="{FBADF342-1BC3-4041-9465-94A10CD4D9D9}"/>
    <hyperlink ref="B253" r:id="rId250" display="https://ieeg-my.sharepoint.com/:b:/g/personal/transparencia_ieeg_org_mx/IQB2FOuc9IdhQri0LryGatRWAaa6Ryg87tIS5ynRxLq3o1Y?e=MTjWYk" xr:uid="{35556D6F-3590-47EA-B286-5CADC72EFE87}"/>
    <hyperlink ref="B254" r:id="rId251" display="https://ieeg-my.sharepoint.com/:b:/g/personal/transparencia_ieeg_org_mx/IQC_R-I5KdtNT4W4nKalA5nkAVP7MOXEh4WRAjqI6tnCJrM?e=2EsG2N" xr:uid="{D8E4869C-C5A1-4371-8FC3-5D587C8904DE}"/>
    <hyperlink ref="B255" r:id="rId252" display="https://ieeg-my.sharepoint.com/:b:/g/personal/transparencia_ieeg_org_mx/IQCF_TRfibiXRpnIYu0AUyxkAbQuLEJ9ZkKAA3JnJoVkToM?e=lNK3mx" xr:uid="{80339DD3-D02D-4D83-9862-667AD3069F8A}"/>
    <hyperlink ref="B256" r:id="rId253" display="https://ieeg-my.sharepoint.com/:b:/g/personal/transparencia_ieeg_org_mx/IQC6OTrbAXDdTISfvefpyS_TAVcSQBJ94-HXksHO1dytHdg?e=ZM1eEp" xr:uid="{BFA91FFC-5E7D-4F94-8ACA-838513A2800D}"/>
    <hyperlink ref="B257" r:id="rId254" display="https://ieeg-my.sharepoint.com/:b:/g/personal/transparencia_ieeg_org_mx/IQAaddYhLhj6RaWx62AoYNJSAZFPE0_903sxbatpw7sEXTE?e=7IMgqZ" xr:uid="{C6DDD424-E1E4-4080-A27C-788AAAC6017C}"/>
    <hyperlink ref="B258" r:id="rId255" display="https://ieeg-my.sharepoint.com/:b:/g/personal/transparencia_ieeg_org_mx/IQCPD4gLoCIKTrwfXqi4jsneAfBWxMtjBjXq6B1zfJqwh0k?e=QqDWc2" xr:uid="{677CE87A-724F-461A-B6DA-8D017E2A1622}"/>
    <hyperlink ref="B259" r:id="rId256" display="https://ieeg-my.sharepoint.com/:b:/g/personal/transparencia_ieeg_org_mx/IQCbpxcV-UHqRbTplpeGXo3kAUgLaSYfr0CgrJLInB6GHAU?e=AJw10p" xr:uid="{CCCDAA0B-DA7D-428B-9DC8-2906683EC095}"/>
    <hyperlink ref="B260" r:id="rId257" display="https://ieeg-my.sharepoint.com/:b:/g/personal/transparencia_ieeg_org_mx/IQBih1tMfepwTZUtEHuK3aLPATuGsdD9ap2Ciu-3PyDkygI?e=WIhcLb" xr:uid="{76BB47C0-CD27-478A-8A9C-201D5601382F}"/>
    <hyperlink ref="B261" r:id="rId258" display="https://ieeg-my.sharepoint.com/:b:/g/personal/transparencia_ieeg_org_mx/IQDmwcAZ3rBIRZHrJOjRp7H1ARq2jP5B2166LDDl4eOOl9I?e=WxES4o" xr:uid="{31C743AD-9A53-416C-9133-B4010B1A3781}"/>
    <hyperlink ref="B262" r:id="rId259" display="https://ieeg-my.sharepoint.com/:b:/g/personal/transparencia_ieeg_org_mx/IQA4586clYFRQrNdPWCcZynjASq9pyjwWaIEjUjYH5T49Ls?e=K0hMlA" xr:uid="{6FFD6A4C-2F09-4DC5-A89B-8E02478467D0}"/>
    <hyperlink ref="B263" r:id="rId260" display="https://ieeg-my.sharepoint.com/:b:/g/personal/transparencia_ieeg_org_mx/IQB4tcXVCFp-SLl6KpuhY1IOAZ38j8IeZzpb4fbZvGro8tI?e=7ABKZM" xr:uid="{FCEE45DC-8E15-403B-ADBE-AC996FB2BA5E}"/>
    <hyperlink ref="B264" r:id="rId261" display="https://ieeg-my.sharepoint.com/:b:/g/personal/transparencia_ieeg_org_mx/IQB7XSQXhRqXT5Ze8xGugagFAcvtFUrUXq9JS2tCWjo-h8M?e=rZqyGO" xr:uid="{BAAA52BA-E9FE-4937-A1CB-80C659BED747}"/>
    <hyperlink ref="B265" r:id="rId262" display="https://ieeg-my.sharepoint.com/:b:/g/personal/transparencia_ieeg_org_mx/IQABKQEGG9hjR57rEVpuyGMXAa_vVkkKwANKsJF6zdGZ82g?e=cd5dfx" xr:uid="{D862A014-89D2-44FF-89DA-6C9F0CEEDEF8}"/>
    <hyperlink ref="B266" r:id="rId263" display="https://ieeg-my.sharepoint.com/:b:/g/personal/transparencia_ieeg_org_mx/IQBpHplPTX-JTpr4owckkFvgAZnqqQ2K-Ch_dgJO1Hj3vAA?e=6Ur8gZ" xr:uid="{76E41F0E-DA34-41AD-8C74-6B152C64DEC3}"/>
    <hyperlink ref="B267" r:id="rId264" display="https://ieeg-my.sharepoint.com/:b:/g/personal/transparencia_ieeg_org_mx/IQAwHprb9HDDT7sB6vMQUYV3ARPh0-AfHMsKBfBVoJ1u8T4?e=m98Dyw" xr:uid="{16C9431F-19E1-4A3C-9C91-0156FF7FCB92}"/>
    <hyperlink ref="B268" r:id="rId265" display="https://ieeg-my.sharepoint.com/:b:/g/personal/transparencia_ieeg_org_mx/IQDtSbIDVhc_Q5YswZAU7uywAX_oQY-Y1TB0UA5YQ473hp4?e=GpJuLV" xr:uid="{753B30B0-E525-49B6-92CE-54D4F4128513}"/>
    <hyperlink ref="B269" r:id="rId266" display="https://ieeg-my.sharepoint.com/:b:/g/personal/transparencia_ieeg_org_mx/IQAXS2RR86UgQblF687zfP9KAfso_phIhM9-xdoCfJIXXoo?e=I2eFYM" xr:uid="{BD0F6419-A94B-49CC-B702-15BF5381034E}"/>
    <hyperlink ref="B270" r:id="rId267" display="https://ieeg-my.sharepoint.com/:b:/g/personal/transparencia_ieeg_org_mx/IQD3irQ3nIoYRIs-NoTbXAD1AShAMIjxLlUSjJIziqMnGFg?e=pJkkIc" xr:uid="{E7D0D070-2592-4C8E-8107-FF80BF3192B7}"/>
    <hyperlink ref="B271" r:id="rId268" display="https://ieeg-my.sharepoint.com/:b:/g/personal/transparencia_ieeg_org_mx/IQAMuaegayhkT5Ig2Bjf58keAfhFRJWv90GgyaPg-XL426w?e=qGM093" xr:uid="{193FC4F3-B21E-4B4B-8AF3-6957FC02806E}"/>
    <hyperlink ref="B272" r:id="rId269" display="https://ieeg-my.sharepoint.com/:b:/g/personal/transparencia_ieeg_org_mx/IQA66CGBHzY5SqIi3TJlnKp6AXTGn3tPxpYRM7kylMwi0YY?e=dZyhC3" xr:uid="{DC34DC19-EA64-4457-B9D4-6E87C0EF2460}"/>
    <hyperlink ref="B273" r:id="rId270" display="https://ieeg-my.sharepoint.com/:b:/g/personal/transparencia_ieeg_org_mx/IQDrSLe4AJdaQrGSU7bDOIeaAcAAL9SDCGFt9ZWGUPxpopQ?e=uo0G0I" xr:uid="{B429B3C6-7ACE-4D22-975F-826E2DF028D2}"/>
    <hyperlink ref="B274" r:id="rId271" display="https://ieeg-my.sharepoint.com/:b:/g/personal/transparencia_ieeg_org_mx/IQC5ax5wkYU6Qad9AUYGqg4JAWPeJVHEMGLETnjQDn5bc8c?e=Wc8cWp" xr:uid="{19D40CBD-7C78-42EF-BB6C-D7AF8C2AB96D}"/>
    <hyperlink ref="B275" r:id="rId272" display="https://ieeg-my.sharepoint.com/:b:/g/personal/transparencia_ieeg_org_mx/IQDG1FC4SWivR6Er8r5XXaCPAUO4NrHN0_ZPEw8q4Vxg7Wc?e=1KAU4c" xr:uid="{E0390B83-1CD6-4388-BBFC-90F65DD256B7}"/>
    <hyperlink ref="B276" r:id="rId273" display="https://ieeg-my.sharepoint.com/:b:/g/personal/transparencia_ieeg_org_mx/IQCgPH3kG_jSSavzO4qDaVkxASl2nSWsASwbtflA8EQCC6Y?e=wxCnCA" xr:uid="{E8EB6695-98CE-4149-B0B7-85E273A34A5B}"/>
    <hyperlink ref="B277" r:id="rId274" display="https://ieeg-my.sharepoint.com/:b:/g/personal/transparencia_ieeg_org_mx/IQCxpwpD9WlYTJSIYUNryGbPAXbvpGVW4B06EsFrxuFWHM4?e=XRN2FC" xr:uid="{DFCF7E9C-C621-4FDC-A9AC-6ACB6AF23D4A}"/>
    <hyperlink ref="B278" r:id="rId275" display="https://ieeg-my.sharepoint.com/:b:/g/personal/transparencia_ieeg_org_mx/IQCeS8dfd3rQSKg37rmhvQ-XAXSjxez_ehsdyaT_jxwYSJg?e=GbjdYb" xr:uid="{22167BDB-DE05-4AF9-93C8-BE9BF2036216}"/>
    <hyperlink ref="B279" r:id="rId276" display="https://ieeg-my.sharepoint.com/:b:/g/personal/transparencia_ieeg_org_mx/IQCo9IpSQcpUSLhkpZvIRv0TAQ0y--zrhNKMl7pyM6mZeqA?e=Gyjf3t" xr:uid="{367D9712-822D-4FC0-B2B7-DD2E81E59AA5}"/>
    <hyperlink ref="B280" r:id="rId277" display="https://ieeg-my.sharepoint.com/:b:/g/personal/transparencia_ieeg_org_mx/IQDeYU9gF6BVRaB-AEfzbhyjAUSXZLmB3z_oDkSrnFpf1gM?e=lxz3mH" xr:uid="{5EB51AE0-16CC-4F80-B8CA-BA3A5E2B86BC}"/>
    <hyperlink ref="B281" r:id="rId278" display="https://ieeg-my.sharepoint.com/:b:/g/personal/transparencia_ieeg_org_mx/IQCajqykSw1bQrAM2bqP2fCnAVaqAGA8735b7eB81MbVx-o?e=PBlcjl" xr:uid="{E235DB14-9015-4A43-A792-BA4437F9E663}"/>
    <hyperlink ref="B282" r:id="rId279" display="https://ieeg-my.sharepoint.com/:b:/g/personal/transparencia_ieeg_org_mx/IQDW-PQm6ym5Qq3Ba62rN5REAa1o86EMTQ1BNPiPmHrNU5c?e=MfJOTZ" xr:uid="{67D9F701-6725-48A7-B88F-B69DB1FE7E87}"/>
    <hyperlink ref="B283" r:id="rId280" display="https://ieeg-my.sharepoint.com/:b:/g/personal/transparencia_ieeg_org_mx/IQBMtDd38EP-S4YtHIp69vV2ARfgsAp3M__7RwizyKI3JPc?e=TgtJ02" xr:uid="{7D5C7E46-3E5E-4BCC-9483-B43FAEE597A1}"/>
    <hyperlink ref="B284" r:id="rId281" display="https://ieeg-my.sharepoint.com/:b:/g/personal/transparencia_ieeg_org_mx/IQBmNtxOcxY3TZtITozZWxGiAVN2hjctF5WGtJ-kD1xJ8eg?e=RzM7vs" xr:uid="{7AAACA6D-226B-4FF8-8C91-9C0C802CD2EF}"/>
    <hyperlink ref="B285" r:id="rId282" display="https://ieeg-my.sharepoint.com/:b:/g/personal/transparencia_ieeg_org_mx/IQAyXxNYF6fqRIv6HjHcm39PAQ3hn0wSBBxGghfHMaDt9_Y?e=8bio0T" xr:uid="{3A892883-53BD-4B49-81E3-14448554C367}"/>
    <hyperlink ref="B286" r:id="rId283" display="https://ieeg-my.sharepoint.com/:b:/g/personal/transparencia_ieeg_org_mx/IQCLjwHM7fauTYQ74NliOKTCAdhoviIWQiU9NIyUS5ZEiTM?e=3ndzws" xr:uid="{1C2593A4-E0DA-4EA7-821E-85FADF2532BD}"/>
    <hyperlink ref="B287" r:id="rId284" display="https://ieeg-my.sharepoint.com/:b:/g/personal/transparencia_ieeg_org_mx/IQAaHjNkk7qVR4Ejs7kalgIsAS_uG0l0yjA1zp5xXPfUe1s?e=icM8C2" xr:uid="{13DAB442-4CCB-4CBA-90B4-D5CEAA73CE2B}"/>
    <hyperlink ref="B288" r:id="rId285" display="https://ieeg-my.sharepoint.com/:b:/g/personal/transparencia_ieeg_org_mx/IQD64f-5MEpWTLAE7fN3EiJDAYy57JOy6jKTMvlrF1tSK64?e=po1Kzx" xr:uid="{0B8E649D-35DE-42A0-B1F7-167D6E774DD4}"/>
    <hyperlink ref="B289" r:id="rId286" display="https://ieeg-my.sharepoint.com/:b:/g/personal/transparencia_ieeg_org_mx/IQC8G7oUX36mTJmbGugT8C5cAUj5GFhwOuw_P_bZuiJP57c?e=SKb3JN" xr:uid="{353DE63F-7ACC-4FD2-A19A-ABEFC26297FC}"/>
    <hyperlink ref="B290" r:id="rId287" display="https://ieeg-my.sharepoint.com/:b:/g/personal/transparencia_ieeg_org_mx/IQDOOuX-6ssGSIeE0gO4uPo8AZODnYo9NR3kitgJfjLLcWg?e=WwlwwV" xr:uid="{CFD07F00-E9C1-4836-8416-B89F690ED48E}"/>
    <hyperlink ref="B291" r:id="rId288" display="https://ieeg-my.sharepoint.com/:b:/g/personal/transparencia_ieeg_org_mx/IQDbwU4sCyvLS697_rY5WR6EASh3ozoTiWZOilea5rNTmVc?e=RmydMW" xr:uid="{222649A3-12D1-4C92-BFC7-A51E9185B704}"/>
    <hyperlink ref="B292" r:id="rId289" display="https://ieeg-my.sharepoint.com/:b:/g/personal/transparencia_ieeg_org_mx/IQDsJWEvLzdcQpDl-9pnoliXAd3HjQfbNfywMp1gV366eoc?e=ED49o2" xr:uid="{20222A63-1061-4B6C-BF9A-AC297C664505}"/>
    <hyperlink ref="B293" r:id="rId290" display="https://ieeg-my.sharepoint.com/:b:/g/personal/transparencia_ieeg_org_mx/IQCDLM29n3CST7Mc9IiZ-OfKAfc9rfbiXEPEgGY4fqglO9k?e=ZPhgUd" xr:uid="{FD6CEB08-A7E7-4FAD-9780-B011AD3223CC}"/>
    <hyperlink ref="B294" r:id="rId291" display="https://ieeg-my.sharepoint.com/:b:/g/personal/transparencia_ieeg_org_mx/IQBShEoCFPyXS6pcmlVtg2vCASCKgC37Zoe6uWu89UvkxMc?e=56e3nV" xr:uid="{0D5AACF9-3152-46A0-AE7F-16C23875CAA6}"/>
    <hyperlink ref="B295" r:id="rId292" display="https://ieeg-my.sharepoint.com/:b:/g/personal/transparencia_ieeg_org_mx/IQB_kNpFecQYSK9w8HGKggnsAWTmZprZgen_rjm4iHf1AG8?e=YUbKPm" xr:uid="{6A042B50-CF9F-40DB-917B-31ECB195C333}"/>
    <hyperlink ref="B296" r:id="rId293" display="https://ieeg-my.sharepoint.com/:b:/g/personal/transparencia_ieeg_org_mx/IQC4QBx5ixewTI_IbXFNCShEAUQtZB3K-YwxNbxK9N-5ogI?e=7EwBdN" xr:uid="{FE44E75D-5825-41F2-8606-BB44FD0169BD}"/>
    <hyperlink ref="B297" r:id="rId294" display="https://ieeg-my.sharepoint.com/:b:/g/personal/transparencia_ieeg_org_mx/IQBmXAZP0iHMQ5LdcJN3vDDGATRq83kURGPVh7B-m0BHgP0?e=1C70vu" xr:uid="{F56DF1B3-58E5-4AFC-A092-F42953204234}"/>
    <hyperlink ref="B298" r:id="rId295" display="https://ieeg-my.sharepoint.com/:b:/g/personal/transparencia_ieeg_org_mx/IQAZ4rnt3bY7S6U-pgGCcCcqAQ8TWxpXB4kPMHuVAjNWat8?e=eGukl5" xr:uid="{3486C782-65F5-4BD5-B406-E1FA34240DBC}"/>
    <hyperlink ref="B299" r:id="rId296" display="https://ieeg-my.sharepoint.com/:b:/g/personal/transparencia_ieeg_org_mx/IQD_hMccHmkkRo-Cpr_kxDvIAekDcDS8-zhhI2vhztfEMQI?e=dLADA7" xr:uid="{3168669F-A20F-4961-A014-CDED2A08B7EE}"/>
    <hyperlink ref="B300" r:id="rId297" display="https://ieeg-my.sharepoint.com/:b:/g/personal/transparencia_ieeg_org_mx/IQD9NgRIgncJQriDDhHPlVVrAeRYS2dzIU6RwHxmTasJ6Gk?e=W3OHd4" xr:uid="{C301EEC4-3AE7-46C7-A230-8B165ACDE4B9}"/>
    <hyperlink ref="B301" r:id="rId298" display="https://ieeg-my.sharepoint.com/:b:/g/personal/transparencia_ieeg_org_mx/IQBhSdTVx92YRKg6S9sIAHDGAchCz593ysDZ34QwLXuVGc8?e=BVi8v7" xr:uid="{343FA702-C257-4E13-9762-6EEBCCE2E023}"/>
    <hyperlink ref="B302" r:id="rId299" display="https://ieeg-my.sharepoint.com/:b:/g/personal/transparencia_ieeg_org_mx/IQCs23x_ifo2QLtUwALSgx2DAZSRs37pDL3vtWoLVqWZSwk?e=NeDtpa" xr:uid="{A3C1BF16-A67C-4CF5-BB77-10D13ADF56DC}"/>
    <hyperlink ref="B303" r:id="rId300" display="https://ieeg-my.sharepoint.com/:b:/g/personal/transparencia_ieeg_org_mx/IQAM73odnGVjQYbvdeizE1ELAe6cW0O5wUVS8hPRbGiVww0?e=qYqbTE" xr:uid="{10C46AE9-2E7F-40FB-AB9A-0616A29B1204}"/>
    <hyperlink ref="B304" r:id="rId301" display="https://ieeg-my.sharepoint.com/:b:/g/personal/transparencia_ieeg_org_mx/IQBa-K2MNX1LTqHvgGv2C_SRATCGYRGiB-V_ajIinZC35ho?e=c71MHJ" xr:uid="{30667243-CDC3-49FF-B307-1EAD73886E84}"/>
    <hyperlink ref="B305" r:id="rId302" display="https://ieeg-my.sharepoint.com/:b:/g/personal/transparencia_ieeg_org_mx/IQD0g7CQuKHiSrx7JwEfijVCAWdhxKHyGaSvLtYvlfe5TdI?e=l8iHYg" xr:uid="{3E38E367-33F2-41E7-875C-EB5153D4BD47}"/>
    <hyperlink ref="B306" r:id="rId303" display="https://ieeg-my.sharepoint.com/:b:/g/personal/transparencia_ieeg_org_mx/IQDStw_wsq8zRomFRM25oQEAARed1S7kdwiL2LAV-5hEgj0?e=bEgP4k" xr:uid="{E9C604BA-39B0-4637-98BE-79BD25197000}"/>
    <hyperlink ref="B307" r:id="rId304" display="https://ieeg-my.sharepoint.com/:b:/g/personal/transparencia_ieeg_org_mx/IQCUjmOXrivDSoeDMXu1-89OAS9ZrpLXq-39MNkPG7OXCqU?e=BAmr1K" xr:uid="{7EA3A7F2-8FED-48DF-86EA-978F0413E248}"/>
    <hyperlink ref="B308" r:id="rId305" display="https://ieeg-my.sharepoint.com/:b:/g/personal/transparencia_ieeg_org_mx/IQD0bZoL8DxmQKGEE0SDPsUHAeJYY2aYuJqOg8RmNKfXOE8?e=1pbRe4" xr:uid="{112EEE5E-CE53-4EFD-8DEB-B069F4550757}"/>
    <hyperlink ref="B309" r:id="rId306" display="https://ieeg-my.sharepoint.com/:b:/g/personal/transparencia_ieeg_org_mx/IQAIUJ3Je9ijSpR_g8L-HjLeAUa0ieITIBZ68zJsmNDCV_o?e=kfozuu" xr:uid="{C09AD33A-EE45-46DB-BF56-62EDF7ABAB5D}"/>
    <hyperlink ref="B310" r:id="rId307" display="https://ieeg-my.sharepoint.com/:b:/g/personal/transparencia_ieeg_org_mx/IQCVCvPpu2tyRp4hly2LQsrIAcpSGhTjwdfvvo3yLDViW_U?e=IibKMe" xr:uid="{AC9AD007-B8CF-4BE0-A96B-20770FB7E845}"/>
    <hyperlink ref="B311" r:id="rId308" display="https://ieeg-my.sharepoint.com/:b:/g/personal/transparencia_ieeg_org_mx/IQDFsZJ3BS03TqTAPP9U1KnLAQv-wdyX7X36eSYUkZ0BQhU?e=0sTcB5" xr:uid="{763F871D-1978-45A0-9E2B-BE0CB15E35F6}"/>
    <hyperlink ref="B312" r:id="rId309" display="https://ieeg-my.sharepoint.com/:b:/g/personal/transparencia_ieeg_org_mx/IQCBKxWwIioOS6ykQH4HRg8lAUs_nD_uOQ1KkbiRIGgQ6Y8?e=xAHmbQ" xr:uid="{1E9A4C17-4228-4770-B5E4-BD0E17F967FA}"/>
    <hyperlink ref="B313" r:id="rId310" display="https://ieeg-my.sharepoint.com/:b:/g/personal/transparencia_ieeg_org_mx/IQA6T3DiUrINSomNKGi-8slSAbc3HjVPFT-dzIT_ITRkWfs?e=ObaH5o" xr:uid="{D4BCE861-E5C1-43FF-9439-DE22C6E896AB}"/>
    <hyperlink ref="B314" r:id="rId311" display="https://ieeg-my.sharepoint.com/:b:/g/personal/transparencia_ieeg_org_mx/IQDfMBliknl6R4f00F4og9OVAaHdF7mO_OawIjGEqub4NXo?e=L5XHGB" xr:uid="{7232CA52-4DF0-46A4-BDA3-DD7C2DBE3C0B}"/>
    <hyperlink ref="B315" r:id="rId312" display="https://ieeg-my.sharepoint.com/:b:/g/personal/transparencia_ieeg_org_mx/IQDDtbwt4jc6Qpaep-cFBzUgAb43jjKy0i2zJGHaC9epFBI?e=fa6Ye3" xr:uid="{F49BC75A-F9AA-4DA9-AC63-3FFC819593AB}"/>
    <hyperlink ref="B316" r:id="rId313" display="https://ieeg-my.sharepoint.com/:b:/g/personal/transparencia_ieeg_org_mx/IQBbGHmK8dtZTZ1rsAVnLO8LAU6cxLMvk3CDTMM4Z9o8uv4?e=0MaWQn" xr:uid="{AB72A673-7462-4EBB-84A9-0CF0BFD2B51C}"/>
    <hyperlink ref="B317" r:id="rId314" display="https://ieeg-my.sharepoint.com/:b:/g/personal/transparencia_ieeg_org_mx/IQACPJ5A6h0iQrDLCsvA-xygAVw2e_m5mPjw_X-bE29wq2s?e=VhXcfH" xr:uid="{56105E4D-45E1-4578-8556-022FC17B31B2}"/>
    <hyperlink ref="B318" r:id="rId315" display="https://ieeg-my.sharepoint.com/:b:/g/personal/transparencia_ieeg_org_mx/IQCfDcigTxZbTKYKPBEOGZVnAdyUZ2osNFMTcEWVURP4TOE?e=NOCe82" xr:uid="{07963CA3-2998-491D-9D68-BDDD9E1624FE}"/>
    <hyperlink ref="B319" r:id="rId316" display="https://ieeg-my.sharepoint.com/:b:/g/personal/transparencia_ieeg_org_mx/IQAYjzgrNegURIshXvaA717SAXdxI0cKSv5PxfzhSMoFiCY?e=hPsmwQ" xr:uid="{F2C878EC-AEF2-4549-93D9-1BB8840989B8}"/>
    <hyperlink ref="B320" r:id="rId317" display="https://ieeg-my.sharepoint.com/:b:/g/personal/transparencia_ieeg_org_mx/IQApxnFV14EZRYCk-LyxQGHhAftWcaybxRgfdIrZzZ-YIIU?e=0wRfk6" xr:uid="{7D2F96D0-4FC5-4D1B-A09A-8E356551EAB1}"/>
    <hyperlink ref="B321" r:id="rId318" display="https://ieeg-my.sharepoint.com/:b:/g/personal/transparencia_ieeg_org_mx/IQBlauafk6elSZ5ME5kk6GXKAd2LJSJL5tIqo6Bm8fWJ-ew?e=80yBdg" xr:uid="{2AFA4A86-A47F-48F9-9644-D563EA552E22}"/>
    <hyperlink ref="B322" r:id="rId319" display="https://ieeg-my.sharepoint.com/:b:/g/personal/transparencia_ieeg_org_mx/IQCxF7ZUnevMR7F9n5-CvLcFASJhT8tKkiy2QVEMUt1YV_I?e=vGgX8b" xr:uid="{E6C5D065-F1DD-4EAA-89FE-AF9698C591BE}"/>
    <hyperlink ref="B323" r:id="rId320" display="https://ieeg-my.sharepoint.com/:b:/g/personal/transparencia_ieeg_org_mx/IQAORLj96Dk2RIPQyURk0kkLAdolxZnam5RREd9jSuRS9e0?e=N9d99R" xr:uid="{62B8DCE2-139C-4C80-B9F6-185E1542595C}"/>
    <hyperlink ref="B324" r:id="rId321" display="https://ieeg-my.sharepoint.com/:b:/g/personal/transparencia_ieeg_org_mx/IQC2QNCpoyToS4hk2SpJzdfsAYff0iLiqUZsvYgYah3oCB0?e=XOh90I" xr:uid="{D168DD87-5F4D-47DF-8BD1-C5B4C24D6165}"/>
    <hyperlink ref="B325" r:id="rId322" display="https://ieeg-my.sharepoint.com/:b:/g/personal/transparencia_ieeg_org_mx/IQAAxCoh1rcyQoAm6rTVsbQgAU787YaRd-H7VPTvLWWt_GA?e=SSKmMY" xr:uid="{D81997DE-F9C7-402C-ADC2-1FDF36DAB23B}"/>
    <hyperlink ref="B326" r:id="rId323" display="https://ieeg-my.sharepoint.com/:b:/g/personal/transparencia_ieeg_org_mx/IQDrzpOvgoZZSZRlz9N1DMlGAbMOZndz952GgltuFloqiu0?e=AePWtz" xr:uid="{7891A0D3-EB04-4EA8-9565-2DE470C02512}"/>
    <hyperlink ref="B327" r:id="rId324" display="https://ieeg-my.sharepoint.com/:b:/g/personal/transparencia_ieeg_org_mx/IQDs7JRETdwpQ5roDxMldidfASC8bSgHIV_A-2VP49r6UZw?e=bJTaId" xr:uid="{785A3844-E4ED-4A47-A3CA-8EA703EB1B70}"/>
    <hyperlink ref="B328" r:id="rId325" display="https://ieeg-my.sharepoint.com/:b:/g/personal/transparencia_ieeg_org_mx/IQA3e3LZRPNGQbaIoQZTx5xBAfROUhZERh-Ga4_ykySSXyE?e=5ZzVwS" xr:uid="{19B5E37A-428A-4581-A20A-C7E694B0EEA2}"/>
    <hyperlink ref="B329" r:id="rId326" display="https://ieeg-my.sharepoint.com/:b:/g/personal/transparencia_ieeg_org_mx/IQAmJ_n9umAYQrmw_GEkHqQ2Ad9xHVboj9pJrkNr0JFbE94?e=Vnt1TK" xr:uid="{1A521892-F269-4D08-ADEF-E9D20EA602FC}"/>
    <hyperlink ref="B330" r:id="rId327" display="https://ieeg-my.sharepoint.com/:b:/g/personal/transparencia_ieeg_org_mx/IQACUEuBDaMWSZoNSHSbjw14AbvlG-qtz9C-TggYCTbgPfc?e=lzBwpa" xr:uid="{F629DCD6-952F-4363-B218-4FC2554F19E7}"/>
    <hyperlink ref="B331" r:id="rId328" display="https://ieeg-my.sharepoint.com/:b:/g/personal/transparencia_ieeg_org_mx/IQDyYRA9oif7RbXc81ylqSlcAc9cEdQf_Y2y_3uvAz36R5E?e=7KQfVm" xr:uid="{DEE7B877-8854-4569-90F4-BED19C3C8BF7}"/>
    <hyperlink ref="B332" r:id="rId329" display="https://ieeg-my.sharepoint.com/:b:/g/personal/transparencia_ieeg_org_mx/IQDy-c7xd4anRJOnwjdOteihAb0u0W_zJBt7qY9w4FBShxw?e=3rbFxc" xr:uid="{C0AFA23E-9248-4E44-885B-F21154DE2B70}"/>
    <hyperlink ref="B333" r:id="rId330" display="https://ieeg-my.sharepoint.com/:b:/g/personal/transparencia_ieeg_org_mx/IQARQTt2xVFzT4Mmf-KXo8ktAS5XT5ksunXlb2egCMtAAjU?e=1R0wXG" xr:uid="{34B14B63-E797-414C-8F47-B48E7F3B08EF}"/>
    <hyperlink ref="B334" r:id="rId331" display="https://ieeg-my.sharepoint.com/:b:/g/personal/transparencia_ieeg_org_mx/IQB3Rz1p0ZMgRovEeJVm1tZWAftLrL1HqfNdC_Lm8LnGNgg?e=5vv7jY" xr:uid="{756B4A78-BA3F-4756-B882-7C1F6EFE3706}"/>
    <hyperlink ref="B335" r:id="rId332" display="https://ieeg-my.sharepoint.com/:b:/g/personal/transparencia_ieeg_org_mx/IQDX5vTcL_8wSLQW62Cwd1zEAdCRV6AyPe69O34G1tVgmQU?e=I2aujC" xr:uid="{6FC39DCA-F059-477C-94D4-8F102A714C4B}"/>
    <hyperlink ref="B336" r:id="rId333" display="https://ieeg-my.sharepoint.com/:b:/g/personal/transparencia_ieeg_org_mx/IQCR9GzZho5wTpzWqyRrZl5JAb1ongNTWw1HW_4IjU2xi98?e=gIavlu" xr:uid="{01330E1F-25A3-48FF-AD40-8E2F6E2361C4}"/>
    <hyperlink ref="B337" r:id="rId334" display="https://ieeg-my.sharepoint.com/:b:/g/personal/transparencia_ieeg_org_mx/IQADcCPAL2GlTo77XNVL8F4mAUiHjUrepP93-ULdmEXPue0?e=G17J7R" xr:uid="{EF0F9050-4D37-46F1-948D-6FAFC71CFEF0}"/>
    <hyperlink ref="B338" r:id="rId335" display="https://ieeg-my.sharepoint.com/:b:/g/personal/transparencia_ieeg_org_mx/IQAMGNlJNPWITI3QXoU1m3mBAd0_58CjYEPjcQQ8dCmQjnw?e=R8adBZ" xr:uid="{E333460E-5992-47B5-8DB4-5EA55FB01AA7}"/>
    <hyperlink ref="B339" r:id="rId336" display="https://ieeg-my.sharepoint.com/:b:/g/personal/transparencia_ieeg_org_mx/IQAvB3ANSf5RRJEWVKijF9TPAZ3iYQjVxNSJ4nvV_k9Z_UM?e=QPkAeZ" xr:uid="{240FC66C-5760-4205-94B2-43FD27406638}"/>
    <hyperlink ref="B340" r:id="rId337" display="https://ieeg-my.sharepoint.com/:b:/g/personal/transparencia_ieeg_org_mx/IQCnFMmIkrx4RpEr6_LZM42UAXK0K-qNMnYFha9Oj9eHkto?e=QJ8tmF" xr:uid="{127A8C2E-435A-4DE3-98B0-0BF6436A4344}"/>
    <hyperlink ref="B341" r:id="rId338" display="https://ieeg-my.sharepoint.com/:b:/g/personal/transparencia_ieeg_org_mx/IQBONFSE8hcxQ6spViMv_bx1AZqFMecDPbDBwWL3v_cFRmo?e=fAg6Jh" xr:uid="{BA72164F-45BF-4981-A729-310E0EAF87EE}"/>
    <hyperlink ref="B342" r:id="rId339" display="https://ieeg-my.sharepoint.com/:b:/g/personal/transparencia_ieeg_org_mx/IQAUtQsJmZzCTqS-hBbHMLYdARRgLYh-Qrh0WYFZnH3_WC0?e=cOn129" xr:uid="{BD411979-F882-4193-BDE9-0E34F63B6647}"/>
    <hyperlink ref="B343" r:id="rId340" display="https://ieeg-my.sharepoint.com/:b:/g/personal/transparencia_ieeg_org_mx/IQAYS22asR0qR7ZHvtd1hBv6AWnnkZbtZeICyQsLR7_Oquk?e=09dFKf" xr:uid="{24A3516B-42BD-4139-A01B-75E3ACEF59B1}"/>
    <hyperlink ref="B344" r:id="rId341" display="https://ieeg-my.sharepoint.com/:b:/g/personal/transparencia_ieeg_org_mx/IQD9VOj3kZ5_S4ksWftmy1HgARx-CfM-dFdQgFAwDj56YVs?e=99vbCp" xr:uid="{F2B21FDA-FB49-4358-8E99-5402B2618F81}"/>
    <hyperlink ref="B345" r:id="rId342" display="https://ieeg-my.sharepoint.com/:b:/g/personal/transparencia_ieeg_org_mx/IQC-VFkgZnHyQ6oxFI5EYNEpAbFNLmJChAjDGR5zAGLVjJ0?e=YOA9Fh" xr:uid="{5887CC11-4406-4B5E-BEA8-F7D9BA4A8D3F}"/>
    <hyperlink ref="B346" r:id="rId343" display="https://ieeg-my.sharepoint.com/:b:/g/personal/transparencia_ieeg_org_mx/IQBkKQ6nc-WoSKPdUzDK1STvAU_QWmwbxjHZ8mag-GLoOsk?e=2MYCMj" xr:uid="{114C2F39-34C3-4399-B0DD-C976D7CE10F3}"/>
    <hyperlink ref="B347" r:id="rId344" display="https://ieeg-my.sharepoint.com/:b:/g/personal/transparencia_ieeg_org_mx/IQCjL0wfyaJWTZS6TvcUiKwsAcomczBf6m25y1ZruYjxGR4?e=jCD0dZ" xr:uid="{B802E9C7-6056-40BA-8680-C9E0647EFA07}"/>
    <hyperlink ref="B348" r:id="rId345" display="https://ieeg-my.sharepoint.com/:b:/g/personal/transparencia_ieeg_org_mx/IQCiuTk_sHImRqJaOqz7ppUoAaUoT0N9bTg-XJOcLRQ9vRo?e=Ll6bz2" xr:uid="{2D8AFCB7-8590-4F85-9461-37FC1CE0AA36}"/>
    <hyperlink ref="B349" r:id="rId346" display="https://ieeg-my.sharepoint.com/:b:/g/personal/transparencia_ieeg_org_mx/IQB8NkhCoinMTLs1IXrV4qkiAdKojCH6f9wowqeb7npCjcI?e=hj4eAL" xr:uid="{75B2CD59-0A66-481C-B17D-A4EFE4DB09FD}"/>
    <hyperlink ref="B350" r:id="rId347" display="https://ieeg-my.sharepoint.com/:b:/g/personal/transparencia_ieeg_org_mx/IQCDT9UvAIFWQpXtZomyMw8XAaoFIiaaXoJkvAoFs-IjDaA?e=81e4x8" xr:uid="{6412D7E0-A6A7-457E-9D47-EACD450283E2}"/>
    <hyperlink ref="B351" r:id="rId348" display="https://ieeg-my.sharepoint.com/:b:/g/personal/transparencia_ieeg_org_mx/IQAa29P6Ez7aT4aqpp0J3z6PAR9ojFzrKrrjho4MjL26sA8?e=PNFvXb" xr:uid="{4B52709C-8257-4F81-AA20-16029CC532EF}"/>
    <hyperlink ref="B352" r:id="rId349" display="https://ieeg-my.sharepoint.com/:b:/g/personal/transparencia_ieeg_org_mx/IQDpi90-Rb4PTJEr9MXwFsfBAQWP5tTTDor1IeD1vTgsavQ?e=hN4d6i" xr:uid="{43195E63-1690-4C38-BFE1-85D3926CFACC}"/>
    <hyperlink ref="B353" r:id="rId350" display="https://ieeg-my.sharepoint.com/:b:/g/personal/transparencia_ieeg_org_mx/IQD8Ak8grvhIQYxbl6iuKcOEAT54FdHNvYFFx3Th6MMNXvI?e=jscc20" xr:uid="{B795C583-47C2-4A57-93B5-5D61B67C27AA}"/>
    <hyperlink ref="B354" r:id="rId351" display="https://ieeg-my.sharepoint.com/:b:/g/personal/transparencia_ieeg_org_mx/IQCQDJHkq4W2RIJkF0gA7YF5AR4MRskah5x4tjW-8xDf9Bk?e=YYcz73" xr:uid="{8D8941B1-654B-411A-AC33-16A398B8B156}"/>
    <hyperlink ref="B355" r:id="rId352" display="https://ieeg-my.sharepoint.com/:b:/g/personal/transparencia_ieeg_org_mx/IQAWVzBHz_c_T7onVftU4zkaAeSAJboOIX416BXXf8q-h9U?e=lhEvHV" xr:uid="{C28CA75D-07EB-411D-AA5E-E91343DE3AD2}"/>
    <hyperlink ref="B356" r:id="rId353" display="https://ieeg-my.sharepoint.com/:b:/g/personal/transparencia_ieeg_org_mx/IQAIFx-KF60KRLHn8KoJVD0JAQDyAjqkxBUBUreUR3gfdrg?e=tr9KNg" xr:uid="{B1D8F10D-6E0B-451D-AEE1-B36B0F14098B}"/>
    <hyperlink ref="B357" r:id="rId354" display="https://ieeg-my.sharepoint.com/:b:/g/personal/transparencia_ieeg_org_mx/IQBypiq7U8u7S7JzV77E9h8rAS8p2Kuh3tUVOdnYgj1LKKY?e=FkkIYa" xr:uid="{2AC2979D-B582-43CE-A71E-494C284903D6}"/>
    <hyperlink ref="B358" r:id="rId355" display="https://ieeg-my.sharepoint.com/:b:/g/personal/transparencia_ieeg_org_mx/IQDHz00cjjRMRJthnGkMj0ZqAV0ae6zmVbpumP7KFPAPNxM?e=aGLcYM" xr:uid="{E1143AB5-8830-4F86-B194-868AC46013B4}"/>
    <hyperlink ref="B359" r:id="rId356" display="https://ieeg-my.sharepoint.com/:b:/g/personal/transparencia_ieeg_org_mx/IQDC22B_w5nFSooh4j1zGq3xAcii05Al5kaZMm6IFNFUKts?e=S1rpkU" xr:uid="{FD782667-CDB8-4F56-BBFB-6542586DD95E}"/>
    <hyperlink ref="B360" r:id="rId357" display="https://ieeg-my.sharepoint.com/:b:/g/personal/transparencia_ieeg_org_mx/IQCLR9C94U95SJtS_sq9md-ZAeIm0YZREc7ArFH_7P8ttjk?e=VXY5pb" xr:uid="{C30F2C1D-FDDD-4289-BE0D-21D3ACD44718}"/>
    <hyperlink ref="B361" r:id="rId358" display="https://ieeg-my.sharepoint.com/:b:/g/personal/transparencia_ieeg_org_mx/IQCxJ6k67NRqRI5s6m3Iye8eAQocyPiNVyZYR85k2yA6lvs?e=CMYTOQ" xr:uid="{D8167140-4B07-4605-B2CC-3E2F9A7DB47E}"/>
    <hyperlink ref="B362" r:id="rId359" display="https://ieeg-my.sharepoint.com/:b:/g/personal/transparencia_ieeg_org_mx/IQA14bVrh-B3SoGnsUf9rNAKATZi3uYDckgZmhlLCdt2xJA?e=g73A36" xr:uid="{88EA758D-CC85-475A-BCEE-96E0BA6EF1C6}"/>
    <hyperlink ref="B363" r:id="rId360" display="https://ieeg-my.sharepoint.com/:b:/g/personal/transparencia_ieeg_org_mx/IQBoxnyntH42Q5NXK35q2DNrAd21dCO-osoWrH5BbYu0aVU?e=mi7BVf" xr:uid="{3C4B3FBA-DF86-4F3C-8738-01AD16A842EF}"/>
    <hyperlink ref="B364" r:id="rId361" display="https://ieeg-my.sharepoint.com/:b:/g/personal/transparencia_ieeg_org_mx/IQBs-nZx2-MSSYVVCG4-6Mi-Afp61PYxuQCgs7cEAWMZiHs?e=VN3mL9" xr:uid="{5C85558B-0630-41F2-8B5C-4A7CB6EE8F82}"/>
    <hyperlink ref="B365" r:id="rId362" display="https://ieeg-my.sharepoint.com/:b:/g/personal/transparencia_ieeg_org_mx/IQBv6bWz90NdQ5obi2jfPeLtASf1u5n8kHqj-fyGLNkwRgk?e=79vqew" xr:uid="{74778A0A-E0E5-4E17-8798-CB29AB521737}"/>
    <hyperlink ref="B366" r:id="rId363" display="https://ieeg-my.sharepoint.com/:b:/g/personal/transparencia_ieeg_org_mx/IQCXVgzjJBvDRqRpWGNJ_38DAZ5pE_h7vtdra7JyjdVFb8U?e=PcxcWH" xr:uid="{C93ECCF0-ED2B-4850-A13B-0077148C51BB}"/>
    <hyperlink ref="B367" r:id="rId364" display="https://ieeg-my.sharepoint.com/:b:/g/personal/transparencia_ieeg_org_mx/IQBiUBdsEmEgSZ5ucflhv-qYAa2wjNybt_VZBmagQzbSnko?e=naT4ob" xr:uid="{9CB010FF-A0AF-46F3-8264-6431D1882C85}"/>
    <hyperlink ref="B368" r:id="rId365" display="https://ieeg-my.sharepoint.com/:b:/g/personal/transparencia_ieeg_org_mx/IQBmlys8L1nxQby1EyZbNZIEAfQj98yVU8u4osw0Ovw2wto?e=BUyTNm" xr:uid="{61DF233A-4507-43B3-9F6E-916FADEA2DD4}"/>
    <hyperlink ref="B369" r:id="rId366" display="https://ieeg-my.sharepoint.com/:b:/g/personal/transparencia_ieeg_org_mx/IQBmlys8L1nxQby1EyZbNZIEAfQj98yVU8u4osw0Ovw2wto?e=BUyTNm" xr:uid="{A82F0201-DE7C-42B7-9A5D-77F2C5CD5A9E}"/>
    <hyperlink ref="B370" r:id="rId367" display="https://ieeg-my.sharepoint.com/:b:/g/personal/transparencia_ieeg_org_mx/IQCiLuXqK2DOTIrqmQ1UGIOpAWtGYTRf6-v5WfDyPsUeKEA?e=KHCOX7" xr:uid="{7A149801-ABC4-4ABD-A335-EDB4E02578E5}"/>
    <hyperlink ref="B371" r:id="rId368" display="https://ieeg-my.sharepoint.com/:b:/g/personal/transparencia_ieeg_org_mx/IQCWbCehKyiiQre1CHRIHI_aAXlEvi9l9HDPnZeslduBCYk?e=cZt1zU" xr:uid="{A08719D6-F710-43A2-B03B-01869A56E946}"/>
    <hyperlink ref="B372" r:id="rId369" display="https://ieeg-my.sharepoint.com/:b:/g/personal/transparencia_ieeg_org_mx/IQB7hhjyd_YHRbG5XG4ts2OrAeS1MfGEsypYAJWrBiNKMyY?e=O8hFjg" xr:uid="{1F3AE250-4662-4D95-A5D9-8BEA1EBA5F36}"/>
    <hyperlink ref="B373" r:id="rId370" display="https://ieeg-my.sharepoint.com/:b:/g/personal/transparencia_ieeg_org_mx/IQAnQuwW_xS_SokIjdjPxH_FAYp9a5g6trrecST9JZzUu_g?e=lSfxJ5" xr:uid="{2E01FB51-4EF8-4EBA-83CC-0D61665D823E}"/>
    <hyperlink ref="B374" r:id="rId371" display="https://ieeg-my.sharepoint.com/:b:/g/personal/transparencia_ieeg_org_mx/IQCEpgLLqTiVS6zDUtnHVaHhAbHVR7F-HTZwQiNrYUk0DRM?e=rZt3pP" xr:uid="{B90B4F5B-A36A-4F59-A6BA-E7905F0F87D9}"/>
    <hyperlink ref="B375" r:id="rId372" display="https://ieeg-my.sharepoint.com/:b:/g/personal/transparencia_ieeg_org_mx/IQAdS26Hc27OQq937MIxYWHoAQIpG9s5ah_vg8fpmyP3Hh4?e=4dozhO" xr:uid="{D72B2CC8-E218-4C9F-BE5E-7264F838A1C7}"/>
    <hyperlink ref="B376" r:id="rId373" display="https://ieeg-my.sharepoint.com/:b:/g/personal/transparencia_ieeg_org_mx/IQBbohr0b_ZtQKiUxhwofkoHARKBPXt1sfb8Tsh3byUa_C4?e=hyJI2m" xr:uid="{06D8BBC5-1958-48E2-B68C-20FFFF86A003}"/>
    <hyperlink ref="B377" r:id="rId374" display="https://ieeg-my.sharepoint.com/:b:/g/personal/transparencia_ieeg_org_mx/IQAdkhhC4c0YRZsig-XaTqmhAaXc2_K-aEV8iVYwoNW5z8A?e=jceemM" xr:uid="{C1C0EA2F-E10F-48AB-9F79-810EE159117C}"/>
    <hyperlink ref="B378" r:id="rId375" display="https://ieeg-my.sharepoint.com/:b:/g/personal/transparencia_ieeg_org_mx/IQBwDQhUX4UhS5VUt4Ws5wftAauJRury7Gn3uLEGOcrLodI?e=LbsF74" xr:uid="{C8528ED5-B779-4F76-AFDB-8A3533D1B2D6}"/>
    <hyperlink ref="B379" r:id="rId376" display="https://ieeg-my.sharepoint.com/:b:/g/personal/transparencia_ieeg_org_mx/IQAc1dUlaNxFTIPLoNcINdFlAbsjg1Pwq3RCUAnfOsOum-g?e=zkMXC5" xr:uid="{43E032DD-08D5-433C-AF87-97E4BEFE8FD4}"/>
    <hyperlink ref="B380" r:id="rId377" display="https://ieeg-my.sharepoint.com/:b:/g/personal/transparencia_ieeg_org_mx/IQArN8yaGXAORLhK-Qr8eqC-AQbF6PEKTA7ottuXaYrQiRs?e=KhzfHW" xr:uid="{83EC36C4-A6B8-4694-A968-FFAC8A7DC29B}"/>
    <hyperlink ref="B381" r:id="rId378" display="https://ieeg-my.sharepoint.com/:b:/g/personal/transparencia_ieeg_org_mx/IQAtKHOubElmSbG4cMm5GQTrAQVq4CU69Uymwjbs9jylScY?e=asSY3d" xr:uid="{777FEB41-7B19-4911-A5ED-2CFA58263245}"/>
    <hyperlink ref="B382" r:id="rId379" display="https://ieeg-my.sharepoint.com/:b:/g/personal/transparencia_ieeg_org_mx/IQDsDSyPZXyYQ4J0R82JUr2oAW7Zf2zB9JZT21wzfutXdmI?e=UhLFWx" xr:uid="{816DB2F5-A63C-43CC-82BE-AA2CC295671B}"/>
    <hyperlink ref="B383" r:id="rId380" display="https://ieeg-my.sharepoint.com/:b:/g/personal/transparencia_ieeg_org_mx/IQAhcvlf9FbyT5cWbtzLCfmnAZ__zrkQw4TGE0vESRqKieo?e=o2eCoL" xr:uid="{6810A273-C820-4B8A-B953-529D3325C4FD}"/>
    <hyperlink ref="B384" r:id="rId381" display="https://ieeg-my.sharepoint.com/:b:/g/personal/transparencia_ieeg_org_mx/IQC1bt07rOYLSIXK8NAj5x4-AeBGgQBSXd8FEnhiGlhln04?e=Fusftc" xr:uid="{EFD30C3E-88FE-4A82-8592-585E625FAC92}"/>
    <hyperlink ref="B385" r:id="rId382" display="https://ieeg-my.sharepoint.com/:b:/g/personal/transparencia_ieeg_org_mx/IQBhqDvAHbIzQ6zTsB6c6KSQAb9UVFySRvLLNURk8Aw4dzA?e=0p1HMW" xr:uid="{52BC1797-7A7F-40C7-8E4C-E837A5CF1C9F}"/>
    <hyperlink ref="B386" r:id="rId383" display="https://ieeg-my.sharepoint.com/:b:/g/personal/transparencia_ieeg_org_mx/IQAEdP_vHOiGTbtVmRJpCQC2Aejb8Y4xTRQUn_YCAhhVO5U?e=cDIWbb" xr:uid="{B56F959A-87AE-410D-98F1-AC1243E9D18C}"/>
    <hyperlink ref="B387" r:id="rId384" display="https://ieeg-my.sharepoint.com/:b:/g/personal/transparencia_ieeg_org_mx/IQDYycWmjUBmQ5tHjENpewG3AStda6lCj9cDaoXx9a_R_gw?e=XOl5pA" xr:uid="{C1504262-DB07-4C24-AB76-C0105D72EAA4}"/>
    <hyperlink ref="B388" r:id="rId385" display="https://ieeg-my.sharepoint.com/:b:/g/personal/transparencia_ieeg_org_mx/IQDu8uckTJDDT7Q9cya7kstZAXPcI5xx2fT_jMiOQJMM_ek?e=DJ2YCJ" xr:uid="{09712766-D6E0-49A8-B29D-31684D2B3248}"/>
    <hyperlink ref="B389" r:id="rId386" display="https://ieeg-my.sharepoint.com/:b:/g/personal/transparencia_ieeg_org_mx/IQDtTwwT2YCjTZLEZcUQ21gtAU9gbQsiQrdvwzl8dqUZNXc?e=w7kWgL" xr:uid="{F88BD930-389D-43E4-910C-2F68DE2C14D2}"/>
    <hyperlink ref="B390" r:id="rId387" display="https://ieeg-my.sharepoint.com/:b:/g/personal/transparencia_ieeg_org_mx/IQCsRSBOYO6rTb62e_HA8436AecBj5NUffrFXt2HiaHG4qw?e=euYPwi" xr:uid="{C58CEA57-6E3E-4607-8D1C-8569EE593731}"/>
    <hyperlink ref="B391" r:id="rId388" display="https://ieeg-my.sharepoint.com/:b:/g/personal/transparencia_ieeg_org_mx/IQBdnB46sysRQ6TW85oqJpj5AbL-6SDYBiPoLjgABZXBdxw?e=a9UkwV" xr:uid="{B328AD68-C988-4050-874F-E64291F23BC3}"/>
    <hyperlink ref="B392" r:id="rId389" display="https://ieeg-my.sharepoint.com/:b:/g/personal/transparencia_ieeg_org_mx/IQAv5wY5Pub7Rq7pULYCqgLrAakXTB7Z6GlET2JY41_Vo-k?e=fBV4NL" xr:uid="{F5A6C5D2-5901-4ED0-B94B-35BB7EB28CBB}"/>
    <hyperlink ref="B393" r:id="rId390" display="https://ieeg-my.sharepoint.com/:b:/g/personal/transparencia_ieeg_org_mx/IQANbGRbd7ypQofs0w0rpvxtAVKUm1FUA1hEpYAB_mqITdQ?e=jzub8l" xr:uid="{74290E7F-DD79-448C-9828-650653F113F7}"/>
    <hyperlink ref="B394" r:id="rId391" display="https://ieeg-my.sharepoint.com/:b:/g/personal/transparencia_ieeg_org_mx/IQA8pGc-HA8mR4ei6vTw_fFYAQ8L3gsLOqE-3PE0zzVj6Bc?e=mKsSBx" xr:uid="{69C278A1-DEE4-4643-AD29-4B502EAB4F55}"/>
    <hyperlink ref="B395" r:id="rId392" display="https://ieeg-my.sharepoint.com/:b:/g/personal/transparencia_ieeg_org_mx/IQDKCChHIsvjR5bNLb9I0uY1ATq0nGudOQ3Z1-wpmamJABI?e=tslnS8" xr:uid="{DD6EF46E-86D4-4FAA-810A-3E643C8D5F60}"/>
    <hyperlink ref="B396" r:id="rId393" display="https://ieeg-my.sharepoint.com/:b:/g/personal/transparencia_ieeg_org_mx/IQDIa8-fTeM_RbFn6Yo-VeSgAQB5WcGlPtrGcY_9WKyu5wI?e=ww1qg6" xr:uid="{D653692D-E7D5-401A-BAEB-B931C279E89E}"/>
    <hyperlink ref="B397" r:id="rId394" display="https://ieeg-my.sharepoint.com/:b:/g/personal/transparencia_ieeg_org_mx/IQBj3XMMaRs1RKcpLBhykOgEAaoOOyrckJxJoffUJpcM1z4?e=Qetnmp" xr:uid="{FABDF60D-7516-4940-9C74-710B7329F770}"/>
    <hyperlink ref="B398" r:id="rId395" display="https://ieeg-my.sharepoint.com/:b:/g/personal/transparencia_ieeg_org_mx/IQBRZIaZxxk8R6Mg1KVGhnCgAfxax14RDYLn-k7JSwLjfn0?e=2jMnFV" xr:uid="{9788FEDB-259B-4390-9820-B9EFB074F9D3}"/>
    <hyperlink ref="B399" r:id="rId396" display="https://ieeg-my.sharepoint.com/:b:/g/personal/transparencia_ieeg_org_mx/IQAhE-zBhUpxTJMqWH_6che2AVAeXIXCFR4GywsNb7d6IPg?e=l5MPy3" xr:uid="{833DE866-68D0-46DA-913B-DCA40C5CFC7F}"/>
    <hyperlink ref="B400" r:id="rId397" display="https://ieeg-my.sharepoint.com/:b:/g/personal/transparencia_ieeg_org_mx/IQAhZJg-o7e0TIwMc_FF6hu9AdUO6jnYdXtkemkJV8a3TMc?e=zbHC8k" xr:uid="{74613B2B-6A42-43C9-8D50-E0DA5F972018}"/>
    <hyperlink ref="B401" r:id="rId398" display="https://ieeg-my.sharepoint.com/:b:/g/personal/transparencia_ieeg_org_mx/IQBBrCsbteejTovRXdKrhkUhAYiyWkpFpw9rJKuu0Aw6ErM?e=Bve2sN" xr:uid="{F617124E-0472-400E-A18B-6436E5054EF4}"/>
    <hyperlink ref="B402" r:id="rId399" display="https://ieeg-my.sharepoint.com/:b:/g/personal/transparencia_ieeg_org_mx/IQD-53aJbRKxSooPfPE9NpMfAQJuDvo4UFXG0jKkSGUbz28?e=hKSXIS" xr:uid="{5638EDA5-7E92-4AC8-9964-CEEB496039E0}"/>
    <hyperlink ref="B403" r:id="rId400" display="https://ieeg-my.sharepoint.com/:b:/g/personal/transparencia_ieeg_org_mx/IQDeN9fpm9mkRY3VxjJlHK51Adzot3uh22ZtWZz2llQTiiw?e=8SLxco" xr:uid="{FD1855A9-8A4B-4983-A980-A32973CFD2A1}"/>
    <hyperlink ref="B404" r:id="rId401" display="https://ieeg-my.sharepoint.com/:b:/g/personal/transparencia_ieeg_org_mx/IQCFWTkuxNACSbg2KGSEBVLxAW85JSciY3cXP6XnUbEYaa8?e=8SwbV3" xr:uid="{46DB4254-F3D9-424D-8565-4754090F4BEA}"/>
    <hyperlink ref="B405" r:id="rId402" display="https://ieeg-my.sharepoint.com/:b:/g/personal/transparencia_ieeg_org_mx/IQBiY0cPrvPdTbGAJUYFz20fAQxA8jK8P-mBFbRC8Ye0QeI?e=ytaKmu" xr:uid="{D2B09F7E-E0D8-489F-A4E3-BBA7CFB4E8ED}"/>
    <hyperlink ref="B406" r:id="rId403" display="https://ieeg-my.sharepoint.com/:b:/g/personal/transparencia_ieeg_org_mx/IQBzmsqAdF0nS4Mtuh0j4a0IAeJxg_GMfz8me5aI_h3BuQE?e=P28UJe" xr:uid="{4A30A199-5590-458A-AB8E-072C48408A94}"/>
    <hyperlink ref="B407" r:id="rId404" display="https://ieeg-my.sharepoint.com/:b:/g/personal/transparencia_ieeg_org_mx/IQBVzsO3R8q7Tqgvem5DTJvKAahSV6my_WuM8uATpx0Lo7k?e=9Fs8HS" xr:uid="{2430235D-4749-42C0-B8F2-3D3ADE039750}"/>
    <hyperlink ref="B408" r:id="rId405" display="https://ieeg-my.sharepoint.com/:b:/g/personal/transparencia_ieeg_org_mx/IQBJqqa4rXR8QbTEtzjFURgvAVtGvnFmXYCgJZCTIM4wCYE?e=eHFzxA" xr:uid="{F63B79BE-FB50-4933-B4DA-22688DCDB4E7}"/>
    <hyperlink ref="B409" r:id="rId406" display="https://ieeg-my.sharepoint.com/:b:/g/personal/transparencia_ieeg_org_mx/IQB-zd0CeM_1SaDnPKGIOfxEAVYDkpgqxmjlLlj8QdEpIVs?e=mYrqWu" xr:uid="{1BCA498A-1DAC-41E7-AD01-0C8CE6B9652C}"/>
    <hyperlink ref="B410" r:id="rId407" display="https://ieeg-my.sharepoint.com/:b:/g/personal/transparencia_ieeg_org_mx/IQBUDhas-32lS5MIFZ0Z1KEZATlGZ-Axf14NCgQXos3Ymk8?e=9NnGIg" xr:uid="{76B68422-EF0F-494A-8471-5138CAEB96AB}"/>
    <hyperlink ref="B411" r:id="rId408" display="https://ieeg-my.sharepoint.com/:b:/g/personal/transparencia_ieeg_org_mx/IQA-68RB-7ZMSpWof81u3H8SAd8KFdOPntkhbwhlmFVOCq8?e=Go45I3 " xr:uid="{6EB76623-2554-4BB1-A879-9CEAC16D0FB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Tabla_386053</vt:lpstr>
      <vt:lpstr>Tabla_386054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2026-07-13T16:02:52Z</dcterms:created>
  <dcterms:modified xsi:type="dcterms:W3CDTF">2026-07-17T16:30:02Z</dcterms:modified>
</cp:coreProperties>
</file>